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:\Bernd-Stampp\Dateien-Flux\"/>
    </mc:Choice>
  </mc:AlternateContent>
  <xr:revisionPtr revIDLastSave="0" documentId="13_ncr:1_{19797D3C-2126-4DD3-AAAD-F572C278DE77}" xr6:coauthVersionLast="47" xr6:coauthVersionMax="47" xr10:uidLastSave="{00000000-0000-0000-0000-000000000000}"/>
  <bookViews>
    <workbookView showHorizontalScroll="0" showVerticalScroll="0" xWindow="-98" yWindow="-98" windowWidth="28996" windowHeight="15675" xr2:uid="{00000000-000D-0000-FFFF-FFFF00000000}"/>
  </bookViews>
  <sheets>
    <sheet name="Geldfluss" sheetId="3" r:id="rId1"/>
  </sheets>
  <definedNames>
    <definedName name="_xlnm._FilterDatabase" localSheetId="0" hidden="1">Geldfluss!$A$4:$L$149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5" i="3" l="1"/>
  <c r="G134" i="3"/>
  <c r="G133" i="3"/>
  <c r="G132" i="3"/>
  <c r="G131" i="3"/>
  <c r="G130" i="3"/>
  <c r="G129" i="3"/>
  <c r="G128" i="3"/>
  <c r="G127" i="3"/>
  <c r="J72" i="3" l="1"/>
  <c r="L72" i="3" s="1"/>
  <c r="J43" i="3"/>
  <c r="L43" i="3" s="1"/>
  <c r="J11" i="3"/>
  <c r="L11" i="3" s="1"/>
  <c r="J10" i="3"/>
  <c r="L10" i="3" s="1"/>
  <c r="J37" i="3"/>
  <c r="J33" i="3"/>
  <c r="J9" i="3" l="1"/>
  <c r="L9" i="3" s="1"/>
  <c r="J12" i="3"/>
  <c r="L12" i="3" s="1"/>
  <c r="C129" i="3" l="1"/>
  <c r="C128" i="3"/>
  <c r="L115" i="3"/>
  <c r="J118" i="3" l="1"/>
  <c r="L118" i="3" s="1"/>
  <c r="L99" i="3" l="1"/>
  <c r="G113" i="3"/>
  <c r="L120" i="3"/>
  <c r="L119" i="3"/>
  <c r="J117" i="3"/>
  <c r="J119" i="3" s="1"/>
  <c r="J120" i="3" l="1"/>
  <c r="L117" i="3"/>
  <c r="L129" i="3" s="1"/>
  <c r="H129" i="3"/>
  <c r="J129" i="3" s="1"/>
  <c r="L105" i="3" l="1"/>
  <c r="L104" i="3"/>
  <c r="L103" i="3"/>
  <c r="F113" i="3"/>
  <c r="J109" i="3" l="1"/>
  <c r="L109" i="3" s="1"/>
  <c r="J107" i="3"/>
  <c r="J112" i="3"/>
  <c r="J110" i="3"/>
  <c r="J111" i="3"/>
  <c r="J108" i="3"/>
  <c r="J113" i="3" l="1"/>
  <c r="H128" i="3" s="1"/>
  <c r="J128" i="3" s="1"/>
  <c r="J25" i="3"/>
  <c r="J15" i="3" l="1"/>
  <c r="L15" i="3" s="1"/>
  <c r="J78" i="3" l="1"/>
  <c r="J63" i="3"/>
  <c r="J144" i="3" l="1"/>
  <c r="L144" i="3" s="1"/>
  <c r="L113" i="3" l="1"/>
  <c r="L114" i="3"/>
  <c r="L17" i="3"/>
  <c r="L18" i="3"/>
  <c r="L19" i="3"/>
  <c r="L21" i="3"/>
  <c r="L22" i="3"/>
  <c r="L23" i="3"/>
  <c r="L25" i="3"/>
  <c r="L26" i="3"/>
  <c r="L27" i="3"/>
  <c r="L28" i="3"/>
  <c r="L31" i="3"/>
  <c r="L32" i="3"/>
  <c r="L42" i="3"/>
  <c r="L39" i="3"/>
  <c r="L40" i="3"/>
  <c r="L41" i="3"/>
  <c r="L47" i="3"/>
  <c r="L48" i="3"/>
  <c r="L49" i="3"/>
  <c r="L56" i="3"/>
  <c r="L57" i="3"/>
  <c r="L58" i="3"/>
  <c r="L59" i="3"/>
  <c r="L61" i="3"/>
  <c r="L66" i="3"/>
  <c r="L74" i="3"/>
  <c r="L83" i="3"/>
  <c r="L84" i="3"/>
  <c r="L85" i="3"/>
  <c r="L87" i="3"/>
  <c r="L88" i="3"/>
  <c r="L89" i="3"/>
  <c r="L90" i="3"/>
  <c r="L91" i="3"/>
  <c r="L92" i="3"/>
  <c r="L93" i="3"/>
  <c r="L94" i="3"/>
  <c r="L95" i="3"/>
  <c r="L96" i="3"/>
  <c r="L97" i="3"/>
  <c r="L98" i="3"/>
  <c r="L100" i="3"/>
  <c r="L108" i="3" l="1"/>
  <c r="L107" i="3"/>
  <c r="L112" i="3"/>
  <c r="L110" i="3"/>
  <c r="L111" i="3"/>
  <c r="J102" i="3"/>
  <c r="J88" i="3"/>
  <c r="J89" i="3"/>
  <c r="J90" i="3"/>
  <c r="J91" i="3"/>
  <c r="J92" i="3"/>
  <c r="J93" i="3"/>
  <c r="J94" i="3"/>
  <c r="J95" i="3"/>
  <c r="J96" i="3"/>
  <c r="J61" i="3"/>
  <c r="L63" i="3" s="1"/>
  <c r="J65" i="3"/>
  <c r="L65" i="3" s="1"/>
  <c r="J68" i="3"/>
  <c r="L68" i="3" s="1"/>
  <c r="J64" i="3"/>
  <c r="L64" i="3" s="1"/>
  <c r="J67" i="3"/>
  <c r="L67" i="3" s="1"/>
  <c r="J69" i="3"/>
  <c r="L69" i="3" s="1"/>
  <c r="J81" i="3"/>
  <c r="J82" i="3"/>
  <c r="J71" i="3"/>
  <c r="J70" i="3"/>
  <c r="L70" i="3" s="1"/>
  <c r="J66" i="3"/>
  <c r="J73" i="3"/>
  <c r="L73" i="3" s="1"/>
  <c r="J76" i="3"/>
  <c r="L76" i="3" s="1"/>
  <c r="J74" i="3"/>
  <c r="J75" i="3"/>
  <c r="L75" i="3" s="1"/>
  <c r="J77" i="3"/>
  <c r="J79" i="3"/>
  <c r="L79" i="3" s="1"/>
  <c r="J80" i="3"/>
  <c r="L80" i="3" s="1"/>
  <c r="J52" i="3"/>
  <c r="L52" i="3" s="1"/>
  <c r="J55" i="3"/>
  <c r="L55" i="3" s="1"/>
  <c r="J53" i="3"/>
  <c r="L53" i="3" s="1"/>
  <c r="J54" i="3"/>
  <c r="L54" i="3" s="1"/>
  <c r="J31" i="3"/>
  <c r="J32" i="3"/>
  <c r="J34" i="3"/>
  <c r="L34" i="3" s="1"/>
  <c r="J35" i="3"/>
  <c r="L35" i="3" s="1"/>
  <c r="J36" i="3"/>
  <c r="L36" i="3" s="1"/>
  <c r="J42" i="3"/>
  <c r="L37" i="3"/>
  <c r="J38" i="3"/>
  <c r="L38" i="3" s="1"/>
  <c r="J39" i="3"/>
  <c r="J40" i="3"/>
  <c r="J41" i="3"/>
  <c r="J44" i="3"/>
  <c r="L44" i="3" s="1"/>
  <c r="J45" i="3"/>
  <c r="L45" i="3" s="1"/>
  <c r="J46" i="3"/>
  <c r="L46" i="3" s="1"/>
  <c r="J30" i="3"/>
  <c r="J21" i="3"/>
  <c r="J22" i="3"/>
  <c r="J23" i="3"/>
  <c r="J24" i="3"/>
  <c r="J13" i="3"/>
  <c r="L13" i="3" s="1"/>
  <c r="J14" i="3"/>
  <c r="L14" i="3" s="1"/>
  <c r="J16" i="3"/>
  <c r="L16" i="3" s="1"/>
  <c r="J103" i="3" l="1"/>
  <c r="H127" i="3" s="1"/>
  <c r="L30" i="3"/>
  <c r="L132" i="3" s="1"/>
  <c r="J47" i="3"/>
  <c r="L128" i="3"/>
  <c r="L82" i="3"/>
  <c r="L77" i="3"/>
  <c r="L78" i="3"/>
  <c r="L71" i="3"/>
  <c r="L102" i="3"/>
  <c r="L127" i="3" s="1"/>
  <c r="J48" i="3" l="1"/>
  <c r="H132" i="3"/>
  <c r="J132" i="3" s="1"/>
  <c r="J51" i="3" l="1"/>
  <c r="L51" i="3" l="1"/>
  <c r="L133" i="3" s="1"/>
  <c r="J56" i="3"/>
  <c r="H133" i="3" s="1"/>
  <c r="J133" i="3" s="1"/>
  <c r="J62" i="3"/>
  <c r="J83" i="3" s="1"/>
  <c r="J26" i="3"/>
  <c r="L62" i="3" l="1"/>
  <c r="L81" i="3"/>
  <c r="J57" i="3"/>
  <c r="L134" i="3" l="1"/>
  <c r="J27" i="3"/>
  <c r="H131" i="3"/>
  <c r="J131" i="3" s="1"/>
  <c r="J84" i="3"/>
  <c r="H134" i="3"/>
  <c r="J134" i="3" s="1"/>
  <c r="J87" i="3"/>
  <c r="J97" i="3" s="1"/>
  <c r="J8" i="3"/>
  <c r="L8" i="3" l="1"/>
  <c r="L130" i="3" s="1"/>
  <c r="L136" i="3" s="1"/>
  <c r="L138" i="3" s="1"/>
  <c r="L148" i="3" s="1"/>
  <c r="J17" i="3"/>
  <c r="H130" i="3" s="1"/>
  <c r="J130" i="3" s="1"/>
  <c r="J98" i="3"/>
  <c r="H135" i="3"/>
  <c r="J135" i="3" s="1"/>
  <c r="J104" i="3" l="1"/>
  <c r="J18" i="3"/>
  <c r="J114" i="3" l="1"/>
  <c r="J127" i="3" l="1"/>
  <c r="H136" i="3"/>
  <c r="J136" i="3" s="1"/>
</calcChain>
</file>

<file path=xl/sharedStrings.xml><?xml version="1.0" encoding="utf-8"?>
<sst xmlns="http://schemas.openxmlformats.org/spreadsheetml/2006/main" count="699" uniqueCount="229">
  <si>
    <t>Art</t>
  </si>
  <si>
    <t>SV</t>
  </si>
  <si>
    <t>Empfänger</t>
  </si>
  <si>
    <t>Betrag</t>
  </si>
  <si>
    <t>Finanzamt</t>
  </si>
  <si>
    <t>Mitgliedsbeitrag</t>
  </si>
  <si>
    <t>Alumni-Beitrag</t>
  </si>
  <si>
    <t>Beitrag Förderverein</t>
  </si>
  <si>
    <t>Fitness Studio</t>
  </si>
  <si>
    <t>Haus&amp;Grund</t>
  </si>
  <si>
    <t>Turnus</t>
  </si>
  <si>
    <t>jährlich</t>
  </si>
  <si>
    <t>monatlich</t>
  </si>
  <si>
    <t>Friseur</t>
  </si>
  <si>
    <t>Rente</t>
  </si>
  <si>
    <t>Jahresbetrag</t>
  </si>
  <si>
    <t xml:space="preserve">jährlich: </t>
  </si>
  <si>
    <t>Privat-Haftpflicht</t>
  </si>
  <si>
    <t>Krankenversicherung</t>
  </si>
  <si>
    <t xml:space="preserve">Monatsdurchschnitt: </t>
  </si>
  <si>
    <t>Kontogebühr BB</t>
  </si>
  <si>
    <t>x</t>
  </si>
  <si>
    <t>von wo</t>
  </si>
  <si>
    <t>DRV</t>
  </si>
  <si>
    <t>Haushalt</t>
  </si>
  <si>
    <t>Freizeit/Hobby</t>
  </si>
  <si>
    <t>Miete Schrankfach</t>
  </si>
  <si>
    <t>Blättle</t>
  </si>
  <si>
    <t>halbjährlich</t>
  </si>
  <si>
    <t>Warengutschein</t>
  </si>
  <si>
    <t>Internetanschluss</t>
  </si>
  <si>
    <t>Web-Hosting</t>
  </si>
  <si>
    <t>Angestellten-UV</t>
  </si>
  <si>
    <t>Amazon</t>
  </si>
  <si>
    <t>Prime-Jahresgebühr</t>
  </si>
  <si>
    <t>Immobilien</t>
  </si>
  <si>
    <t>Jahr</t>
  </si>
  <si>
    <t>Mt-Durchschnitt</t>
  </si>
  <si>
    <t>muss</t>
  </si>
  <si>
    <t>EkSt-Vorauszahlung</t>
  </si>
  <si>
    <t>Saldo:</t>
  </si>
  <si>
    <t>Haus &amp; Grund-Verein</t>
  </si>
  <si>
    <t>Sozialversicherung</t>
  </si>
  <si>
    <t>Privat-Unfallversicherung</t>
  </si>
  <si>
    <t>monatlich mindestens verfügbar vor Steuer:</t>
  </si>
  <si>
    <t xml:space="preserve">Miete </t>
  </si>
  <si>
    <t>NK-Voraus</t>
  </si>
  <si>
    <t>Müll</t>
  </si>
  <si>
    <t>Schornsteinfeger</t>
  </si>
  <si>
    <t>Grundsteuer</t>
  </si>
  <si>
    <t>Wasser</t>
  </si>
  <si>
    <t>Haftpflicht-V</t>
  </si>
  <si>
    <t>Wohngebäude-V</t>
  </si>
  <si>
    <t>Hausgeld</t>
  </si>
  <si>
    <t xml:space="preserve">Wasser </t>
  </si>
  <si>
    <t>Wärmepumpe</t>
  </si>
  <si>
    <t>Kontogebühr BB-eCon</t>
  </si>
  <si>
    <t>Schrankfachversicherung</t>
  </si>
  <si>
    <t>Handy/Daten-Gebühren</t>
  </si>
  <si>
    <t>Betriebs-Unfall-Vers.</t>
  </si>
  <si>
    <t>Kreditkartengebühr</t>
  </si>
  <si>
    <t>Bürohilfe-Vergütung</t>
  </si>
  <si>
    <t>Büro-Glas-Versicherung</t>
  </si>
  <si>
    <t>Büro-Inventar-Vers.</t>
  </si>
  <si>
    <t>Vermietung</t>
  </si>
  <si>
    <t>von wem</t>
  </si>
  <si>
    <t>Mieteinnahmen</t>
  </si>
  <si>
    <t>Geldanlage</t>
  </si>
  <si>
    <t>Auswertung</t>
  </si>
  <si>
    <t>Einkommensteuer</t>
  </si>
  <si>
    <t>Zinserträge</t>
  </si>
  <si>
    <t xml:space="preserve">Zinsen </t>
  </si>
  <si>
    <t>nach AGS</t>
  </si>
  <si>
    <t>Festgeld-Konten</t>
  </si>
  <si>
    <t>!</t>
  </si>
  <si>
    <t>§</t>
  </si>
  <si>
    <t>G01</t>
  </si>
  <si>
    <t>H01</t>
  </si>
  <si>
    <t>H02</t>
  </si>
  <si>
    <t>H03</t>
  </si>
  <si>
    <t>H04</t>
  </si>
  <si>
    <t>H05</t>
  </si>
  <si>
    <t>F02</t>
  </si>
  <si>
    <t>F03</t>
  </si>
  <si>
    <t>F04</t>
  </si>
  <si>
    <t>F05</t>
  </si>
  <si>
    <t>D01</t>
  </si>
  <si>
    <t>D02</t>
  </si>
  <si>
    <t>D03</t>
  </si>
  <si>
    <t>D04</t>
  </si>
  <si>
    <t>D05</t>
  </si>
  <si>
    <t>I01</t>
  </si>
  <si>
    <t>I02</t>
  </si>
  <si>
    <t>I03</t>
  </si>
  <si>
    <t>I04</t>
  </si>
  <si>
    <t>I05</t>
  </si>
  <si>
    <t>I06</t>
  </si>
  <si>
    <t>I07</t>
  </si>
  <si>
    <t>I08</t>
  </si>
  <si>
    <t>I09</t>
  </si>
  <si>
    <t>I10</t>
  </si>
  <si>
    <t>I11</t>
  </si>
  <si>
    <t>I12</t>
  </si>
  <si>
    <t>I13</t>
  </si>
  <si>
    <t>I14</t>
  </si>
  <si>
    <t>I15</t>
  </si>
  <si>
    <t>I16</t>
  </si>
  <si>
    <t>I17</t>
  </si>
  <si>
    <t>I18</t>
  </si>
  <si>
    <t>I19</t>
  </si>
  <si>
    <t>I20</t>
  </si>
  <si>
    <t>I21</t>
  </si>
  <si>
    <t>G02</t>
  </si>
  <si>
    <t>G03</t>
  </si>
  <si>
    <t>G04</t>
  </si>
  <si>
    <t>G05</t>
  </si>
  <si>
    <t>G06</t>
  </si>
  <si>
    <t>G07</t>
  </si>
  <si>
    <t>G08</t>
  </si>
  <si>
    <t>G09</t>
  </si>
  <si>
    <t>G10</t>
  </si>
  <si>
    <t>R01</t>
  </si>
  <si>
    <t>M01</t>
  </si>
  <si>
    <t>M03</t>
  </si>
  <si>
    <t>M04</t>
  </si>
  <si>
    <t>M02</t>
  </si>
  <si>
    <t>M05</t>
  </si>
  <si>
    <t>M06</t>
  </si>
  <si>
    <t>Z01</t>
  </si>
  <si>
    <t>Z02</t>
  </si>
  <si>
    <t>-</t>
  </si>
  <si>
    <t>S01</t>
  </si>
  <si>
    <t>Dividenden</t>
  </si>
  <si>
    <t>vierteljährlich</t>
  </si>
  <si>
    <t>Immo</t>
  </si>
  <si>
    <t>Münze</t>
  </si>
  <si>
    <t>Haushaltsgeld</t>
  </si>
  <si>
    <t>Nebenkosten</t>
  </si>
  <si>
    <t>H06</t>
  </si>
  <si>
    <t>H07</t>
  </si>
  <si>
    <t>Bund der Steuerzahler</t>
  </si>
  <si>
    <t>Jahresbeitrag</t>
  </si>
  <si>
    <t>H08</t>
  </si>
  <si>
    <t>H09</t>
  </si>
  <si>
    <r>
      <rPr>
        <b/>
        <u/>
        <sz val="11"/>
        <color rgb="FF002060"/>
        <rFont val="Arial"/>
        <family val="2"/>
      </rPr>
      <t>monatlich</t>
    </r>
    <r>
      <rPr>
        <b/>
        <sz val="11"/>
        <color rgb="FF002060"/>
        <rFont val="Arial"/>
        <family val="2"/>
      </rPr>
      <t xml:space="preserve"> mindestens verfügbar nach Steuer:</t>
    </r>
  </si>
  <si>
    <t>I22</t>
  </si>
  <si>
    <t>KV</t>
  </si>
  <si>
    <t>Partnerin</t>
  </si>
  <si>
    <t>Kfz-Steuer Auto</t>
  </si>
  <si>
    <t>Kfz-Versicherung Auto</t>
  </si>
  <si>
    <t>Versicherer</t>
  </si>
  <si>
    <t>Vermieter</t>
  </si>
  <si>
    <t>Institut</t>
  </si>
  <si>
    <t>Schule</t>
  </si>
  <si>
    <t>Publizist</t>
  </si>
  <si>
    <t>Universtät</t>
  </si>
  <si>
    <t>Provider</t>
  </si>
  <si>
    <t>Partner-Institut</t>
  </si>
  <si>
    <t>Betriebs-Rechtschutz</t>
  </si>
  <si>
    <t>Bank</t>
  </si>
  <si>
    <t>Büromiete/Nebenkosten</t>
  </si>
  <si>
    <t>Personal</t>
  </si>
  <si>
    <t>Immo 1</t>
  </si>
  <si>
    <t>Immo 2</t>
  </si>
  <si>
    <t>Immo 3</t>
  </si>
  <si>
    <t>Immo 4</t>
  </si>
  <si>
    <t>Immo 5</t>
  </si>
  <si>
    <t>Darlehn 200 T</t>
  </si>
  <si>
    <t>Darlehn 300 T</t>
  </si>
  <si>
    <t>Darlehn 075 T</t>
  </si>
  <si>
    <t>Darlehn 120 T</t>
  </si>
  <si>
    <t>Darlehn 310 T</t>
  </si>
  <si>
    <t>Darl 1</t>
  </si>
  <si>
    <t>Darl 2</t>
  </si>
  <si>
    <t>Darl 3</t>
  </si>
  <si>
    <t>Darl 4</t>
  </si>
  <si>
    <t>Darl 5</t>
  </si>
  <si>
    <t>Abfallbetrieb</t>
  </si>
  <si>
    <t>Kaminfeger</t>
  </si>
  <si>
    <t>Betreuer 1</t>
  </si>
  <si>
    <t>Stadt</t>
  </si>
  <si>
    <t>Hausverwalter</t>
  </si>
  <si>
    <t>Betreuer 2</t>
  </si>
  <si>
    <t>Handwerker</t>
  </si>
  <si>
    <t>Kontogebühr Immo-Kto</t>
  </si>
  <si>
    <t>Hausbetreuung</t>
  </si>
  <si>
    <t>Mieter Immo 1</t>
  </si>
  <si>
    <t>Mieter Immo 2</t>
  </si>
  <si>
    <t>Mieter Immo 3</t>
  </si>
  <si>
    <t>Mieter Immo 4</t>
  </si>
  <si>
    <t>Mieter Immo 5</t>
  </si>
  <si>
    <t>Mieter Immo 6</t>
  </si>
  <si>
    <t>Immo 6</t>
  </si>
  <si>
    <t>Aktien-Depot</t>
  </si>
  <si>
    <t>F01</t>
  </si>
  <si>
    <t>Sportverein</t>
  </si>
  <si>
    <t>Freizeit</t>
  </si>
  <si>
    <t>Darlehn</t>
  </si>
  <si>
    <t>Betrieb</t>
  </si>
  <si>
    <t>B01</t>
  </si>
  <si>
    <t>B02</t>
  </si>
  <si>
    <t>B03</t>
  </si>
  <si>
    <t>B04</t>
  </si>
  <si>
    <t>B05</t>
  </si>
  <si>
    <t>B06</t>
  </si>
  <si>
    <t>B07</t>
  </si>
  <si>
    <t>B08</t>
  </si>
  <si>
    <t>B09</t>
  </si>
  <si>
    <t>B10</t>
  </si>
  <si>
    <t>B11</t>
  </si>
  <si>
    <t>B12</t>
  </si>
  <si>
    <t>B13</t>
  </si>
  <si>
    <t>B14</t>
  </si>
  <si>
    <t>B15</t>
  </si>
  <si>
    <t>B16</t>
  </si>
  <si>
    <t>B17</t>
  </si>
  <si>
    <t>^</t>
  </si>
  <si>
    <t>Dies ist lediglich eine Vorlage ohne Weiterverbeitung.</t>
  </si>
  <si>
    <r>
      <rPr>
        <sz val="20"/>
        <color rgb="FFC00000"/>
        <rFont val="Algerian"/>
        <family val="5"/>
      </rPr>
      <t>€</t>
    </r>
    <r>
      <rPr>
        <sz val="12"/>
        <color rgb="FF006666"/>
        <rFont val="Algerian"/>
        <family val="5"/>
      </rPr>
      <t>FLUX</t>
    </r>
  </si>
  <si>
    <t>wenn 'muss'</t>
  </si>
  <si>
    <t>0.Immo</t>
  </si>
  <si>
    <t>1.Immo</t>
  </si>
  <si>
    <t>2.Immo</t>
  </si>
  <si>
    <t>3.Immo</t>
  </si>
  <si>
    <t>4.Immo</t>
  </si>
  <si>
    <t>5.Immo</t>
  </si>
  <si>
    <t>6.Immo</t>
  </si>
  <si>
    <t>Version 25-103  |  22.04.2025</t>
  </si>
  <si>
    <t>Zahlungsverpflichtungen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</si>
</sst>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,##0.00_ ;[Red]\-#,##0.00\ "/>
    <numFmt numFmtId="165" formatCode="&quot;Stand: &quot;dd/mm/yyyy;@"/>
    <numFmt numFmtId="166" formatCode="#,##0.00\ &quot;€&quot;"/>
    <numFmt numFmtId="167" formatCode="00&quot; Sachgebiete&quot;"/>
    <numFmt numFmtId="168" formatCode="00&quot; Zahlungsposten&quot;"/>
  </numFmts>
  <fonts count="48">
    <font>
      <sz val="10"/>
      <name val="Arial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sz val="10"/>
      <color rgb="FFFF0000"/>
      <name val="Arial"/>
      <family val="2"/>
    </font>
    <font>
      <b/>
      <sz val="11"/>
      <color rgb="FFFF0000"/>
      <name val="Arial"/>
      <family val="2"/>
    </font>
    <font>
      <b/>
      <sz val="14"/>
      <name val="Arial"/>
      <family val="2"/>
    </font>
    <font>
      <b/>
      <sz val="11"/>
      <color rgb="FF002060"/>
      <name val="Arial"/>
      <family val="2"/>
    </font>
    <font>
      <b/>
      <sz val="11"/>
      <color theme="1" tint="0.34998626667073579"/>
      <name val="Arial"/>
      <family val="2"/>
    </font>
    <font>
      <b/>
      <sz val="14"/>
      <color rgb="FFFF0000"/>
      <name val="Arial"/>
      <family val="2"/>
    </font>
    <font>
      <b/>
      <sz val="16"/>
      <color rgb="FF002060"/>
      <name val="Arial"/>
      <family val="2"/>
    </font>
    <font>
      <b/>
      <i/>
      <sz val="10"/>
      <color theme="0" tint="-0.499984740745262"/>
      <name val="Arial"/>
      <family val="2"/>
    </font>
    <font>
      <b/>
      <sz val="11"/>
      <color theme="1" tint="0.249977111117893"/>
      <name val="Arial"/>
      <family val="2"/>
    </font>
    <font>
      <b/>
      <sz val="10"/>
      <color rgb="FFC00000"/>
      <name val="Arial"/>
      <family val="2"/>
    </font>
    <font>
      <b/>
      <sz val="10"/>
      <color rgb="FF002060"/>
      <name val="Arial"/>
      <family val="2"/>
    </font>
    <font>
      <b/>
      <sz val="14"/>
      <color rgb="FFC00000"/>
      <name val="Arial"/>
      <family val="2"/>
    </font>
    <font>
      <b/>
      <sz val="11"/>
      <color rgb="FFC00000"/>
      <name val="Arial"/>
      <family val="2"/>
    </font>
    <font>
      <b/>
      <sz val="20"/>
      <color rgb="FF002060"/>
      <name val="Arial"/>
      <family val="2"/>
    </font>
    <font>
      <b/>
      <sz val="10"/>
      <color rgb="FF006666"/>
      <name val="Arial"/>
      <family val="2"/>
    </font>
    <font>
      <b/>
      <sz val="11"/>
      <color rgb="FF006666"/>
      <name val="Arial"/>
      <family val="2"/>
    </font>
    <font>
      <b/>
      <sz val="10"/>
      <color theme="1"/>
      <name val="Arial"/>
      <family val="2"/>
    </font>
    <font>
      <b/>
      <sz val="11"/>
      <color theme="0"/>
      <name val="Arial"/>
      <family val="2"/>
    </font>
    <font>
      <b/>
      <sz val="16"/>
      <color theme="0"/>
      <name val="Arial"/>
      <family val="2"/>
    </font>
    <font>
      <b/>
      <sz val="8"/>
      <color theme="0"/>
      <name val="Arial"/>
      <family val="2"/>
    </font>
    <font>
      <b/>
      <sz val="8"/>
      <color rgb="FF002060"/>
      <name val="Arial"/>
      <family val="2"/>
    </font>
    <font>
      <b/>
      <sz val="18"/>
      <color rgb="FF002060"/>
      <name val="Arial"/>
      <family val="2"/>
    </font>
    <font>
      <b/>
      <i/>
      <sz val="9"/>
      <color theme="0" tint="-0.499984740745262"/>
      <name val="Arial"/>
      <family val="2"/>
    </font>
    <font>
      <b/>
      <sz val="9"/>
      <color theme="0" tint="-0.499984740745262"/>
      <name val="Arial"/>
      <family val="2"/>
    </font>
    <font>
      <b/>
      <sz val="12"/>
      <color rgb="FFFFFF00"/>
      <name val="Arial"/>
      <family val="2"/>
    </font>
    <font>
      <b/>
      <sz val="14"/>
      <color rgb="FF002060"/>
      <name val="Arial"/>
      <family val="2"/>
    </font>
    <font>
      <b/>
      <sz val="11"/>
      <color rgb="FF7030A0"/>
      <name val="Arial"/>
      <family val="2"/>
    </font>
    <font>
      <b/>
      <sz val="10"/>
      <color rgb="FF7030A0"/>
      <name val="Arial"/>
      <family val="2"/>
    </font>
    <font>
      <b/>
      <sz val="14"/>
      <color rgb="FF7030A0"/>
      <name val="Arial"/>
      <family val="2"/>
    </font>
    <font>
      <b/>
      <sz val="14"/>
      <color rgb="FF006666"/>
      <name val="Arial"/>
      <family val="2"/>
    </font>
    <font>
      <b/>
      <sz val="12"/>
      <color theme="0"/>
      <name val="Arial"/>
      <family val="2"/>
    </font>
    <font>
      <b/>
      <sz val="16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8"/>
      <name val="Arial"/>
    </font>
    <font>
      <b/>
      <u/>
      <sz val="11"/>
      <color rgb="FF002060"/>
      <name val="Arial"/>
      <family val="2"/>
    </font>
    <font>
      <b/>
      <sz val="8"/>
      <color theme="0" tint="-0.499984740745262"/>
      <name val="Arial"/>
      <family val="2"/>
    </font>
    <font>
      <b/>
      <sz val="8"/>
      <color rgb="FFC00000"/>
      <name val="Arial"/>
      <family val="2"/>
    </font>
    <font>
      <sz val="14"/>
      <color rgb="FF002060"/>
      <name val="Algerian"/>
      <family val="5"/>
    </font>
    <font>
      <sz val="20"/>
      <color rgb="FFC00000"/>
      <name val="Algerian"/>
      <family val="5"/>
    </font>
    <font>
      <sz val="12"/>
      <color rgb="FF006666"/>
      <name val="Algerian"/>
      <family val="5"/>
    </font>
  </fonts>
  <fills count="12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theme="1"/>
      </top>
      <bottom/>
      <diagonal/>
    </border>
    <border>
      <left style="medium">
        <color indexed="64"/>
      </left>
      <right style="medium">
        <color indexed="64"/>
      </right>
      <top style="medium">
        <color theme="1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4" fontId="5" fillId="0" borderId="0" applyFont="0" applyFill="0" applyBorder="0" applyAlignment="0" applyProtection="0"/>
  </cellStyleXfs>
  <cellXfs count="234">
    <xf numFmtId="0" fontId="0" fillId="0" borderId="0" xfId="0"/>
    <xf numFmtId="0" fontId="2" fillId="0" borderId="0" xfId="0" applyFont="1" applyAlignment="1">
      <alignment vertical="center"/>
    </xf>
    <xf numFmtId="49" fontId="3" fillId="0" borderId="0" xfId="2" applyNumberFormat="1" applyFont="1" applyAlignment="1">
      <alignment horizontal="left" vertical="center"/>
    </xf>
    <xf numFmtId="49" fontId="3" fillId="0" borderId="0" xfId="2" applyNumberFormat="1" applyFont="1" applyBorder="1" applyAlignment="1">
      <alignment horizontal="right" vertical="center"/>
    </xf>
    <xf numFmtId="49" fontId="3" fillId="5" borderId="4" xfId="2" applyNumberFormat="1" applyFont="1" applyFill="1" applyBorder="1" applyAlignment="1">
      <alignment horizontal="left" vertical="center"/>
    </xf>
    <xf numFmtId="49" fontId="3" fillId="5" borderId="3" xfId="2" applyNumberFormat="1" applyFont="1" applyFill="1" applyBorder="1" applyAlignment="1">
      <alignment horizontal="left" vertical="center"/>
    </xf>
    <xf numFmtId="49" fontId="3" fillId="5" borderId="7" xfId="2" applyNumberFormat="1" applyFont="1" applyFill="1" applyBorder="1" applyAlignment="1">
      <alignment horizontal="left" vertical="center"/>
    </xf>
    <xf numFmtId="0" fontId="8" fillId="0" borderId="0" xfId="0" applyFont="1" applyAlignment="1">
      <alignment vertical="center"/>
    </xf>
    <xf numFmtId="14" fontId="2" fillId="0" borderId="0" xfId="0" applyNumberFormat="1" applyFont="1" applyAlignment="1">
      <alignment horizontal="left" vertical="center"/>
    </xf>
    <xf numFmtId="49" fontId="3" fillId="0" borderId="11" xfId="2" applyNumberFormat="1" applyFont="1" applyBorder="1" applyAlignment="1">
      <alignment horizontal="right" vertical="center"/>
    </xf>
    <xf numFmtId="49" fontId="3" fillId="5" borderId="17" xfId="2" applyNumberFormat="1" applyFont="1" applyFill="1" applyBorder="1" applyAlignment="1">
      <alignment horizontal="left" vertical="center"/>
    </xf>
    <xf numFmtId="0" fontId="3" fillId="4" borderId="5" xfId="0" applyFont="1" applyFill="1" applyBorder="1" applyAlignment="1">
      <alignment vertical="center"/>
    </xf>
    <xf numFmtId="0" fontId="3" fillId="4" borderId="6" xfId="0" applyFont="1" applyFill="1" applyBorder="1" applyAlignment="1">
      <alignment vertical="center"/>
    </xf>
    <xf numFmtId="49" fontId="3" fillId="3" borderId="3" xfId="2" applyNumberFormat="1" applyFont="1" applyFill="1" applyBorder="1" applyAlignment="1">
      <alignment horizontal="left" vertical="center"/>
    </xf>
    <xf numFmtId="49" fontId="3" fillId="3" borderId="7" xfId="2" applyNumberFormat="1" applyFont="1" applyFill="1" applyBorder="1" applyAlignment="1">
      <alignment horizontal="left" vertical="center"/>
    </xf>
    <xf numFmtId="49" fontId="3" fillId="2" borderId="20" xfId="2" applyNumberFormat="1" applyFont="1" applyFill="1" applyBorder="1" applyAlignment="1">
      <alignment horizontal="left" vertical="center"/>
    </xf>
    <xf numFmtId="49" fontId="3" fillId="2" borderId="21" xfId="2" applyNumberFormat="1" applyFont="1" applyFill="1" applyBorder="1" applyAlignment="1">
      <alignment horizontal="right" vertical="center"/>
    </xf>
    <xf numFmtId="49" fontId="3" fillId="3" borderId="4" xfId="2" applyNumberFormat="1" applyFont="1" applyFill="1" applyBorder="1" applyAlignment="1">
      <alignment horizontal="left" vertical="center"/>
    </xf>
    <xf numFmtId="49" fontId="3" fillId="0" borderId="0" xfId="2" applyNumberFormat="1" applyFont="1" applyBorder="1" applyAlignment="1">
      <alignment horizontal="left" vertical="center"/>
    </xf>
    <xf numFmtId="0" fontId="2" fillId="0" borderId="23" xfId="0" applyFont="1" applyBorder="1" applyAlignment="1">
      <alignment vertical="center"/>
    </xf>
    <xf numFmtId="49" fontId="3" fillId="0" borderId="23" xfId="2" applyNumberFormat="1" applyFont="1" applyBorder="1" applyAlignment="1">
      <alignment horizontal="left" vertical="center"/>
    </xf>
    <xf numFmtId="49" fontId="3" fillId="0" borderId="23" xfId="2" applyNumberFormat="1" applyFont="1" applyBorder="1" applyAlignment="1">
      <alignment horizontal="right" vertical="center"/>
    </xf>
    <xf numFmtId="49" fontId="10" fillId="0" borderId="0" xfId="2" applyNumberFormat="1" applyFont="1" applyAlignment="1">
      <alignment horizontal="left" vertical="center"/>
    </xf>
    <xf numFmtId="49" fontId="10" fillId="0" borderId="0" xfId="2" applyNumberFormat="1" applyFont="1" applyBorder="1" applyAlignment="1">
      <alignment horizontal="right" vertical="center"/>
    </xf>
    <xf numFmtId="0" fontId="11" fillId="0" borderId="0" xfId="0" applyFont="1" applyAlignment="1">
      <alignment horizontal="center" vertical="center"/>
    </xf>
    <xf numFmtId="0" fontId="3" fillId="5" borderId="14" xfId="2" applyNumberFormat="1" applyFont="1" applyFill="1" applyBorder="1" applyAlignment="1">
      <alignment horizontal="right" vertical="center"/>
    </xf>
    <xf numFmtId="0" fontId="3" fillId="5" borderId="12" xfId="2" applyNumberFormat="1" applyFont="1" applyFill="1" applyBorder="1" applyAlignment="1">
      <alignment horizontal="right" vertical="center"/>
    </xf>
    <xf numFmtId="0" fontId="3" fillId="5" borderId="13" xfId="2" applyNumberFormat="1" applyFont="1" applyFill="1" applyBorder="1" applyAlignment="1">
      <alignment horizontal="right" vertical="center"/>
    </xf>
    <xf numFmtId="0" fontId="3" fillId="5" borderId="18" xfId="2" applyNumberFormat="1" applyFont="1" applyFill="1" applyBorder="1" applyAlignment="1">
      <alignment horizontal="right" vertical="center"/>
    </xf>
    <xf numFmtId="0" fontId="3" fillId="3" borderId="14" xfId="2" applyNumberFormat="1" applyFont="1" applyFill="1" applyBorder="1" applyAlignment="1">
      <alignment horizontal="right" vertical="center"/>
    </xf>
    <xf numFmtId="0" fontId="3" fillId="3" borderId="12" xfId="2" applyNumberFormat="1" applyFont="1" applyFill="1" applyBorder="1" applyAlignment="1">
      <alignment horizontal="right" vertical="center"/>
    </xf>
    <xf numFmtId="0" fontId="3" fillId="3" borderId="13" xfId="2" applyNumberFormat="1" applyFont="1" applyFill="1" applyBorder="1" applyAlignment="1">
      <alignment horizontal="right" vertical="center"/>
    </xf>
    <xf numFmtId="49" fontId="3" fillId="5" borderId="25" xfId="2" applyNumberFormat="1" applyFont="1" applyFill="1" applyBorder="1" applyAlignment="1">
      <alignment horizontal="left" vertical="center"/>
    </xf>
    <xf numFmtId="0" fontId="3" fillId="5" borderId="11" xfId="2" applyNumberFormat="1" applyFont="1" applyFill="1" applyBorder="1" applyAlignment="1">
      <alignment horizontal="right" vertical="center"/>
    </xf>
    <xf numFmtId="165" fontId="4" fillId="0" borderId="0" xfId="0" quotePrefix="1" applyNumberFormat="1" applyFont="1" applyAlignment="1">
      <alignment horizontal="right" vertical="center"/>
    </xf>
    <xf numFmtId="0" fontId="13" fillId="0" borderId="0" xfId="0" applyFont="1" applyAlignment="1">
      <alignment vertical="center"/>
    </xf>
    <xf numFmtId="0" fontId="3" fillId="2" borderId="20" xfId="0" applyFont="1" applyFill="1" applyBorder="1" applyAlignment="1">
      <alignment vertical="center"/>
    </xf>
    <xf numFmtId="0" fontId="3" fillId="4" borderId="14" xfId="0" applyFont="1" applyFill="1" applyBorder="1" applyAlignment="1">
      <alignment vertical="center"/>
    </xf>
    <xf numFmtId="0" fontId="3" fillId="4" borderId="3" xfId="0" applyFont="1" applyFill="1" applyBorder="1" applyAlignment="1">
      <alignment vertical="center"/>
    </xf>
    <xf numFmtId="0" fontId="3" fillId="4" borderId="25" xfId="0" applyFont="1" applyFill="1" applyBorder="1" applyAlignment="1">
      <alignment vertical="center"/>
    </xf>
    <xf numFmtId="0" fontId="3" fillId="4" borderId="4" xfId="0" applyFont="1" applyFill="1" applyBorder="1" applyAlignment="1">
      <alignment vertical="center"/>
    </xf>
    <xf numFmtId="0" fontId="3" fillId="4" borderId="17" xfId="0" applyFont="1" applyFill="1" applyBorder="1" applyAlignment="1">
      <alignment vertical="center"/>
    </xf>
    <xf numFmtId="0" fontId="3" fillId="4" borderId="7" xfId="0" applyFont="1" applyFill="1" applyBorder="1" applyAlignment="1">
      <alignment vertical="center"/>
    </xf>
    <xf numFmtId="0" fontId="3" fillId="2" borderId="21" xfId="0" applyFont="1" applyFill="1" applyBorder="1" applyAlignment="1">
      <alignment vertical="center"/>
    </xf>
    <xf numFmtId="0" fontId="3" fillId="4" borderId="28" xfId="0" applyFont="1" applyFill="1" applyBorder="1" applyAlignment="1">
      <alignment vertical="center"/>
    </xf>
    <xf numFmtId="0" fontId="3" fillId="4" borderId="29" xfId="0" applyFont="1" applyFill="1" applyBorder="1" applyAlignment="1">
      <alignment vertical="center"/>
    </xf>
    <xf numFmtId="0" fontId="3" fillId="4" borderId="30" xfId="0" applyFont="1" applyFill="1" applyBorder="1" applyAlignment="1">
      <alignment vertical="center"/>
    </xf>
    <xf numFmtId="0" fontId="3" fillId="4" borderId="31" xfId="0" applyFont="1" applyFill="1" applyBorder="1" applyAlignment="1">
      <alignment vertical="center"/>
    </xf>
    <xf numFmtId="0" fontId="3" fillId="4" borderId="32" xfId="0" applyFont="1" applyFill="1" applyBorder="1" applyAlignment="1">
      <alignment vertical="center"/>
    </xf>
    <xf numFmtId="0" fontId="3" fillId="2" borderId="15" xfId="0" applyFont="1" applyFill="1" applyBorder="1" applyAlignment="1">
      <alignment vertical="center"/>
    </xf>
    <xf numFmtId="0" fontId="3" fillId="4" borderId="12" xfId="0" applyFont="1" applyFill="1" applyBorder="1" applyAlignment="1">
      <alignment vertical="center"/>
    </xf>
    <xf numFmtId="0" fontId="3" fillId="4" borderId="11" xfId="0" applyFont="1" applyFill="1" applyBorder="1" applyAlignment="1">
      <alignment vertical="center"/>
    </xf>
    <xf numFmtId="0" fontId="3" fillId="4" borderId="14" xfId="0" quotePrefix="1" applyFont="1" applyFill="1" applyBorder="1" applyAlignment="1">
      <alignment vertical="center"/>
    </xf>
    <xf numFmtId="0" fontId="3" fillId="4" borderId="18" xfId="0" applyFont="1" applyFill="1" applyBorder="1" applyAlignment="1">
      <alignment vertical="center"/>
    </xf>
    <xf numFmtId="0" fontId="3" fillId="4" borderId="13" xfId="0" applyFont="1" applyFill="1" applyBorder="1" applyAlignment="1">
      <alignment vertical="center"/>
    </xf>
    <xf numFmtId="0" fontId="3" fillId="2" borderId="33" xfId="0" applyFont="1" applyFill="1" applyBorder="1" applyAlignment="1">
      <alignment vertical="center"/>
    </xf>
    <xf numFmtId="0" fontId="3" fillId="4" borderId="34" xfId="0" applyFont="1" applyFill="1" applyBorder="1" applyAlignment="1">
      <alignment vertical="center"/>
    </xf>
    <xf numFmtId="0" fontId="3" fillId="4" borderId="35" xfId="0" applyFont="1" applyFill="1" applyBorder="1" applyAlignment="1">
      <alignment vertical="center"/>
    </xf>
    <xf numFmtId="0" fontId="3" fillId="4" borderId="36" xfId="0" applyFont="1" applyFill="1" applyBorder="1" applyAlignment="1">
      <alignment vertical="center"/>
    </xf>
    <xf numFmtId="0" fontId="3" fillId="4" borderId="34" xfId="0" quotePrefix="1" applyFont="1" applyFill="1" applyBorder="1" applyAlignment="1">
      <alignment vertical="center"/>
    </xf>
    <xf numFmtId="0" fontId="3" fillId="4" borderId="37" xfId="0" applyFont="1" applyFill="1" applyBorder="1" applyAlignment="1">
      <alignment vertical="center"/>
    </xf>
    <xf numFmtId="0" fontId="3" fillId="4" borderId="38" xfId="0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166" fontId="2" fillId="0" borderId="0" xfId="2" applyNumberFormat="1" applyFont="1" applyAlignment="1">
      <alignment vertical="center"/>
    </xf>
    <xf numFmtId="166" fontId="3" fillId="2" borderId="19" xfId="2" applyNumberFormat="1" applyFont="1" applyFill="1" applyBorder="1" applyAlignment="1">
      <alignment vertical="center"/>
    </xf>
    <xf numFmtId="166" fontId="3" fillId="5" borderId="2" xfId="2" applyNumberFormat="1" applyFont="1" applyFill="1" applyBorder="1" applyAlignment="1">
      <alignment vertical="center"/>
    </xf>
    <xf numFmtId="166" fontId="3" fillId="5" borderId="1" xfId="2" applyNumberFormat="1" applyFont="1" applyFill="1" applyBorder="1" applyAlignment="1">
      <alignment vertical="center"/>
    </xf>
    <xf numFmtId="166" fontId="3" fillId="5" borderId="24" xfId="2" applyNumberFormat="1" applyFont="1" applyFill="1" applyBorder="1" applyAlignment="1">
      <alignment vertical="center"/>
    </xf>
    <xf numFmtId="166" fontId="3" fillId="5" borderId="6" xfId="2" applyNumberFormat="1" applyFont="1" applyFill="1" applyBorder="1" applyAlignment="1">
      <alignment vertical="center"/>
    </xf>
    <xf numFmtId="166" fontId="3" fillId="5" borderId="16" xfId="2" applyNumberFormat="1" applyFont="1" applyFill="1" applyBorder="1" applyAlignment="1">
      <alignment vertical="center"/>
    </xf>
    <xf numFmtId="166" fontId="3" fillId="3" borderId="2" xfId="2" applyNumberFormat="1" applyFont="1" applyFill="1" applyBorder="1" applyAlignment="1">
      <alignment vertical="center"/>
    </xf>
    <xf numFmtId="166" fontId="3" fillId="3" borderId="1" xfId="2" applyNumberFormat="1" applyFont="1" applyFill="1" applyBorder="1" applyAlignment="1">
      <alignment vertical="center"/>
    </xf>
    <xf numFmtId="166" fontId="3" fillId="3" borderId="6" xfId="2" applyNumberFormat="1" applyFont="1" applyFill="1" applyBorder="1" applyAlignment="1">
      <alignment vertical="center"/>
    </xf>
    <xf numFmtId="166" fontId="2" fillId="0" borderId="23" xfId="2" applyNumberFormat="1" applyFont="1" applyBorder="1" applyAlignment="1">
      <alignment vertical="center"/>
    </xf>
    <xf numFmtId="166" fontId="2" fillId="0" borderId="0" xfId="2" applyNumberFormat="1" applyFont="1" applyBorder="1" applyAlignment="1">
      <alignment vertical="center"/>
    </xf>
    <xf numFmtId="166" fontId="2" fillId="0" borderId="11" xfId="2" applyNumberFormat="1" applyFont="1" applyBorder="1" applyAlignment="1">
      <alignment vertical="center"/>
    </xf>
    <xf numFmtId="166" fontId="6" fillId="0" borderId="0" xfId="0" applyNumberFormat="1" applyFont="1" applyAlignment="1">
      <alignment vertical="center"/>
    </xf>
    <xf numFmtId="166" fontId="4" fillId="0" borderId="0" xfId="0" quotePrefix="1" applyNumberFormat="1" applyFont="1" applyAlignment="1">
      <alignment horizontal="right" vertical="center"/>
    </xf>
    <xf numFmtId="166" fontId="3" fillId="2" borderId="22" xfId="2" applyNumberFormat="1" applyFont="1" applyFill="1" applyBorder="1" applyAlignment="1">
      <alignment horizontal="left" vertical="center"/>
    </xf>
    <xf numFmtId="166" fontId="3" fillId="5" borderId="10" xfId="2" applyNumberFormat="1" applyFont="1" applyFill="1" applyBorder="1" applyAlignment="1">
      <alignment vertical="center"/>
    </xf>
    <xf numFmtId="166" fontId="3" fillId="5" borderId="27" xfId="2" applyNumberFormat="1" applyFont="1" applyFill="1" applyBorder="1" applyAlignment="1">
      <alignment vertical="center"/>
    </xf>
    <xf numFmtId="166" fontId="3" fillId="5" borderId="9" xfId="2" applyNumberFormat="1" applyFont="1" applyFill="1" applyBorder="1" applyAlignment="1">
      <alignment vertical="center"/>
    </xf>
    <xf numFmtId="166" fontId="3" fillId="6" borderId="8" xfId="2" applyNumberFormat="1" applyFont="1" applyFill="1" applyBorder="1" applyAlignment="1">
      <alignment vertical="center"/>
    </xf>
    <xf numFmtId="166" fontId="3" fillId="5" borderId="26" xfId="2" applyNumberFormat="1" applyFont="1" applyFill="1" applyBorder="1" applyAlignment="1">
      <alignment vertical="center"/>
    </xf>
    <xf numFmtId="166" fontId="3" fillId="0" borderId="0" xfId="2" applyNumberFormat="1" applyFont="1" applyBorder="1" applyAlignment="1">
      <alignment horizontal="right" vertical="center"/>
    </xf>
    <xf numFmtId="166" fontId="3" fillId="3" borderId="10" xfId="2" applyNumberFormat="1" applyFont="1" applyFill="1" applyBorder="1" applyAlignment="1">
      <alignment vertical="center"/>
    </xf>
    <xf numFmtId="166" fontId="3" fillId="3" borderId="26" xfId="2" applyNumberFormat="1" applyFont="1" applyFill="1" applyBorder="1" applyAlignment="1">
      <alignment vertical="center"/>
    </xf>
    <xf numFmtId="166" fontId="3" fillId="3" borderId="9" xfId="2" applyNumberFormat="1" applyFont="1" applyFill="1" applyBorder="1" applyAlignment="1">
      <alignment vertical="center"/>
    </xf>
    <xf numFmtId="166" fontId="3" fillId="7" borderId="8" xfId="2" applyNumberFormat="1" applyFont="1" applyFill="1" applyBorder="1" applyAlignment="1">
      <alignment vertical="center"/>
    </xf>
    <xf numFmtId="166" fontId="6" fillId="0" borderId="23" xfId="0" applyNumberFormat="1" applyFont="1" applyBorder="1" applyAlignment="1">
      <alignment vertical="center"/>
    </xf>
    <xf numFmtId="166" fontId="10" fillId="0" borderId="0" xfId="0" applyNumberFormat="1" applyFont="1" applyAlignment="1">
      <alignment horizontal="right" vertical="center"/>
    </xf>
    <xf numFmtId="8" fontId="4" fillId="0" borderId="0" xfId="0" quotePrefix="1" applyNumberFormat="1" applyFont="1" applyAlignment="1">
      <alignment horizontal="right" vertical="center"/>
    </xf>
    <xf numFmtId="0" fontId="3" fillId="4" borderId="12" xfId="0" quotePrefix="1" applyFont="1" applyFill="1" applyBorder="1" applyAlignment="1">
      <alignment horizontal="right" vertical="center"/>
    </xf>
    <xf numFmtId="0" fontId="3" fillId="4" borderId="31" xfId="0" quotePrefix="1" applyFont="1" applyFill="1" applyBorder="1" applyAlignment="1">
      <alignment horizontal="right" vertical="center"/>
    </xf>
    <xf numFmtId="166" fontId="14" fillId="0" borderId="0" xfId="0" applyNumberFormat="1" applyFont="1" applyAlignment="1">
      <alignment vertical="center"/>
    </xf>
    <xf numFmtId="166" fontId="15" fillId="0" borderId="0" xfId="2" applyNumberFormat="1" applyFont="1" applyAlignment="1">
      <alignment vertical="center"/>
    </xf>
    <xf numFmtId="49" fontId="15" fillId="0" borderId="0" xfId="2" applyNumberFormat="1" applyFont="1" applyAlignment="1">
      <alignment horizontal="left" vertical="center"/>
    </xf>
    <xf numFmtId="49" fontId="15" fillId="0" borderId="0" xfId="2" applyNumberFormat="1" applyFont="1" applyBorder="1" applyAlignment="1">
      <alignment horizontal="right" vertical="center"/>
    </xf>
    <xf numFmtId="166" fontId="15" fillId="0" borderId="0" xfId="0" applyNumberFormat="1" applyFont="1" applyAlignment="1">
      <alignment horizontal="right" vertical="center"/>
    </xf>
    <xf numFmtId="0" fontId="17" fillId="4" borderId="36" xfId="0" applyFont="1" applyFill="1" applyBorder="1" applyAlignment="1">
      <alignment vertical="center"/>
    </xf>
    <xf numFmtId="0" fontId="17" fillId="4" borderId="11" xfId="0" applyFont="1" applyFill="1" applyBorder="1" applyAlignment="1">
      <alignment vertical="center"/>
    </xf>
    <xf numFmtId="0" fontId="17" fillId="4" borderId="25" xfId="0" applyFont="1" applyFill="1" applyBorder="1" applyAlignment="1">
      <alignment vertical="center"/>
    </xf>
    <xf numFmtId="0" fontId="17" fillId="4" borderId="29" xfId="0" applyFont="1" applyFill="1" applyBorder="1" applyAlignment="1">
      <alignment vertical="center"/>
    </xf>
    <xf numFmtId="0" fontId="18" fillId="0" borderId="0" xfId="0" applyFont="1" applyAlignment="1">
      <alignment vertical="center"/>
    </xf>
    <xf numFmtId="0" fontId="3" fillId="4" borderId="33" xfId="0" applyFont="1" applyFill="1" applyBorder="1" applyAlignment="1">
      <alignment vertical="center"/>
    </xf>
    <xf numFmtId="0" fontId="3" fillId="4" borderId="15" xfId="0" applyFont="1" applyFill="1" applyBorder="1" applyAlignment="1">
      <alignment vertical="center"/>
    </xf>
    <xf numFmtId="0" fontId="3" fillId="4" borderId="20" xfId="0" applyFont="1" applyFill="1" applyBorder="1" applyAlignment="1">
      <alignment vertical="center"/>
    </xf>
    <xf numFmtId="166" fontId="3" fillId="4" borderId="21" xfId="2" applyNumberFormat="1" applyFont="1" applyFill="1" applyBorder="1" applyAlignment="1">
      <alignment vertical="center"/>
    </xf>
    <xf numFmtId="166" fontId="3" fillId="3" borderId="19" xfId="2" applyNumberFormat="1" applyFont="1" applyFill="1" applyBorder="1" applyAlignment="1">
      <alignment vertical="center"/>
    </xf>
    <xf numFmtId="49" fontId="3" fillId="3" borderId="20" xfId="2" applyNumberFormat="1" applyFont="1" applyFill="1" applyBorder="1" applyAlignment="1">
      <alignment horizontal="left" vertical="center"/>
    </xf>
    <xf numFmtId="0" fontId="3" fillId="3" borderId="15" xfId="2" applyNumberFormat="1" applyFont="1" applyFill="1" applyBorder="1" applyAlignment="1">
      <alignment horizontal="right" vertical="center"/>
    </xf>
    <xf numFmtId="166" fontId="3" fillId="3" borderId="8" xfId="2" applyNumberFormat="1" applyFont="1" applyFill="1" applyBorder="1" applyAlignment="1">
      <alignment vertical="center"/>
    </xf>
    <xf numFmtId="0" fontId="2" fillId="0" borderId="11" xfId="0" applyFont="1" applyBorder="1" applyAlignment="1">
      <alignment vertical="center"/>
    </xf>
    <xf numFmtId="166" fontId="3" fillId="4" borderId="29" xfId="2" applyNumberFormat="1" applyFont="1" applyFill="1" applyBorder="1" applyAlignment="1">
      <alignment vertical="center"/>
    </xf>
    <xf numFmtId="166" fontId="3" fillId="3" borderId="24" xfId="2" applyNumberFormat="1" applyFont="1" applyFill="1" applyBorder="1" applyAlignment="1">
      <alignment vertical="center"/>
    </xf>
    <xf numFmtId="49" fontId="3" fillId="3" borderId="25" xfId="2" applyNumberFormat="1" applyFont="1" applyFill="1" applyBorder="1" applyAlignment="1">
      <alignment horizontal="left" vertical="center"/>
    </xf>
    <xf numFmtId="0" fontId="3" fillId="3" borderId="11" xfId="2" applyNumberFormat="1" applyFont="1" applyFill="1" applyBorder="1" applyAlignment="1">
      <alignment horizontal="right" vertical="center"/>
    </xf>
    <xf numFmtId="0" fontId="3" fillId="4" borderId="40" xfId="0" applyFont="1" applyFill="1" applyBorder="1" applyAlignment="1">
      <alignment vertical="center"/>
    </xf>
    <xf numFmtId="0" fontId="3" fillId="4" borderId="41" xfId="0" applyFont="1" applyFill="1" applyBorder="1" applyAlignment="1">
      <alignment vertical="center"/>
    </xf>
    <xf numFmtId="166" fontId="3" fillId="4" borderId="42" xfId="2" applyNumberFormat="1" applyFont="1" applyFill="1" applyBorder="1" applyAlignment="1">
      <alignment vertical="center"/>
    </xf>
    <xf numFmtId="166" fontId="3" fillId="3" borderId="43" xfId="2" applyNumberFormat="1" applyFont="1" applyFill="1" applyBorder="1" applyAlignment="1">
      <alignment vertical="center"/>
    </xf>
    <xf numFmtId="49" fontId="3" fillId="3" borderId="32" xfId="2" applyNumberFormat="1" applyFont="1" applyFill="1" applyBorder="1" applyAlignment="1">
      <alignment horizontal="left" vertical="center"/>
    </xf>
    <xf numFmtId="0" fontId="3" fillId="3" borderId="41" xfId="2" applyNumberFormat="1" applyFont="1" applyFill="1" applyBorder="1" applyAlignment="1">
      <alignment horizontal="right" vertical="center"/>
    </xf>
    <xf numFmtId="166" fontId="3" fillId="3" borderId="39" xfId="2" applyNumberFormat="1" applyFont="1" applyFill="1" applyBorder="1" applyAlignment="1">
      <alignment vertical="center"/>
    </xf>
    <xf numFmtId="166" fontId="16" fillId="0" borderId="0" xfId="2" applyNumberFormat="1" applyFont="1" applyAlignment="1">
      <alignment horizontal="right" vertical="center"/>
    </xf>
    <xf numFmtId="164" fontId="16" fillId="0" borderId="0" xfId="0" applyNumberFormat="1" applyFont="1" applyAlignment="1">
      <alignment vertical="center"/>
    </xf>
    <xf numFmtId="166" fontId="16" fillId="0" borderId="0" xfId="0" applyNumberFormat="1" applyFont="1" applyAlignment="1">
      <alignment vertical="center"/>
    </xf>
    <xf numFmtId="166" fontId="16" fillId="0" borderId="0" xfId="2" applyNumberFormat="1" applyFont="1" applyBorder="1" applyAlignment="1">
      <alignment horizontal="right" vertical="center"/>
    </xf>
    <xf numFmtId="166" fontId="21" fillId="0" borderId="0" xfId="2" applyNumberFormat="1" applyFont="1" applyAlignment="1">
      <alignment horizontal="right" vertical="center"/>
    </xf>
    <xf numFmtId="8" fontId="21" fillId="0" borderId="0" xfId="0" applyNumberFormat="1" applyFont="1" applyAlignment="1">
      <alignment vertical="center"/>
    </xf>
    <xf numFmtId="164" fontId="21" fillId="0" borderId="0" xfId="2" applyNumberFormat="1" applyFont="1" applyBorder="1" applyAlignment="1">
      <alignment horizontal="right" vertical="center"/>
    </xf>
    <xf numFmtId="166" fontId="21" fillId="0" borderId="0" xfId="0" applyNumberFormat="1" applyFont="1" applyAlignment="1">
      <alignment vertical="center"/>
    </xf>
    <xf numFmtId="0" fontId="24" fillId="0" borderId="0" xfId="0" applyFont="1" applyAlignment="1">
      <alignment horizontal="center" vertical="center"/>
    </xf>
    <xf numFmtId="0" fontId="24" fillId="0" borderId="23" xfId="0" applyFont="1" applyBorder="1" applyAlignment="1">
      <alignment horizontal="center" vertical="center"/>
    </xf>
    <xf numFmtId="166" fontId="3" fillId="5" borderId="44" xfId="2" applyNumberFormat="1" applyFont="1" applyFill="1" applyBorder="1" applyAlignment="1">
      <alignment vertical="center"/>
    </xf>
    <xf numFmtId="0" fontId="2" fillId="0" borderId="45" xfId="0" applyFont="1" applyBorder="1" applyAlignment="1">
      <alignment vertical="center"/>
    </xf>
    <xf numFmtId="166" fontId="2" fillId="0" borderId="45" xfId="2" applyNumberFormat="1" applyFont="1" applyBorder="1" applyAlignment="1">
      <alignment vertical="center"/>
    </xf>
    <xf numFmtId="49" fontId="3" fillId="0" borderId="45" xfId="2" applyNumberFormat="1" applyFont="1" applyBorder="1" applyAlignment="1">
      <alignment horizontal="left" vertical="center"/>
    </xf>
    <xf numFmtId="49" fontId="3" fillId="0" borderId="45" xfId="2" applyNumberFormat="1" applyFont="1" applyBorder="1" applyAlignment="1">
      <alignment horizontal="right" vertical="center"/>
    </xf>
    <xf numFmtId="166" fontId="3" fillId="5" borderId="46" xfId="2" applyNumberFormat="1" applyFont="1" applyFill="1" applyBorder="1" applyAlignment="1">
      <alignment vertical="center"/>
    </xf>
    <xf numFmtId="0" fontId="20" fillId="0" borderId="0" xfId="0" applyFont="1" applyAlignment="1">
      <alignment vertical="top"/>
    </xf>
    <xf numFmtId="0" fontId="27" fillId="0" borderId="0" xfId="0" applyFont="1" applyAlignment="1">
      <alignment horizontal="left" vertical="top"/>
    </xf>
    <xf numFmtId="165" fontId="27" fillId="0" borderId="0" xfId="0" quotePrefix="1" applyNumberFormat="1" applyFont="1" applyAlignment="1">
      <alignment horizontal="right" vertical="center"/>
    </xf>
    <xf numFmtId="165" fontId="27" fillId="0" borderId="0" xfId="0" quotePrefix="1" applyNumberFormat="1" applyFont="1" applyAlignment="1">
      <alignment vertical="center"/>
    </xf>
    <xf numFmtId="0" fontId="27" fillId="0" borderId="0" xfId="0" applyFont="1" applyAlignment="1">
      <alignment vertical="center"/>
    </xf>
    <xf numFmtId="166" fontId="29" fillId="0" borderId="0" xfId="0" applyNumberFormat="1" applyFont="1" applyAlignment="1">
      <alignment vertical="center"/>
    </xf>
    <xf numFmtId="0" fontId="30" fillId="0" borderId="0" xfId="0" applyFont="1" applyAlignment="1">
      <alignment horizontal="left" vertical="center"/>
    </xf>
    <xf numFmtId="8" fontId="3" fillId="0" borderId="0" xfId="2" applyNumberFormat="1" applyFont="1" applyFill="1" applyBorder="1" applyAlignment="1">
      <alignment horizontal="right" vertical="center"/>
    </xf>
    <xf numFmtId="8" fontId="27" fillId="0" borderId="0" xfId="0" quotePrefix="1" applyNumberFormat="1" applyFont="1" applyAlignment="1">
      <alignment horizontal="right" vertical="center"/>
    </xf>
    <xf numFmtId="166" fontId="16" fillId="0" borderId="0" xfId="0" applyNumberFormat="1" applyFont="1" applyAlignment="1">
      <alignment horizontal="right" vertical="center"/>
    </xf>
    <xf numFmtId="8" fontId="3" fillId="0" borderId="23" xfId="2" applyNumberFormat="1" applyFont="1" applyFill="1" applyBorder="1" applyAlignment="1">
      <alignment horizontal="right" vertical="center"/>
    </xf>
    <xf numFmtId="49" fontId="3" fillId="0" borderId="11" xfId="2" applyNumberFormat="1" applyFont="1" applyBorder="1" applyAlignment="1">
      <alignment horizontal="left" vertical="center"/>
    </xf>
    <xf numFmtId="166" fontId="6" fillId="0" borderId="11" xfId="0" applyNumberFormat="1" applyFont="1" applyBorder="1" applyAlignment="1">
      <alignment vertical="center"/>
    </xf>
    <xf numFmtId="8" fontId="31" fillId="8" borderId="8" xfId="0" applyNumberFormat="1" applyFont="1" applyFill="1" applyBorder="1" applyAlignment="1">
      <alignment horizontal="right" vertical="center"/>
    </xf>
    <xf numFmtId="49" fontId="3" fillId="2" borderId="15" xfId="2" applyNumberFormat="1" applyFont="1" applyFill="1" applyBorder="1" applyAlignment="1">
      <alignment horizontal="right" vertical="center"/>
    </xf>
    <xf numFmtId="166" fontId="3" fillId="2" borderId="8" xfId="2" applyNumberFormat="1" applyFont="1" applyFill="1" applyBorder="1" applyAlignment="1">
      <alignment horizontal="left" vertical="center"/>
    </xf>
    <xf numFmtId="166" fontId="16" fillId="9" borderId="24" xfId="2" applyNumberFormat="1" applyFont="1" applyFill="1" applyBorder="1" applyAlignment="1">
      <alignment vertical="center"/>
    </xf>
    <xf numFmtId="49" fontId="3" fillId="9" borderId="25" xfId="2" applyNumberFormat="1" applyFont="1" applyFill="1" applyBorder="1" applyAlignment="1">
      <alignment horizontal="left" vertical="center"/>
    </xf>
    <xf numFmtId="0" fontId="3" fillId="9" borderId="11" xfId="2" applyNumberFormat="1" applyFont="1" applyFill="1" applyBorder="1" applyAlignment="1">
      <alignment horizontal="right" vertical="center"/>
    </xf>
    <xf numFmtId="166" fontId="3" fillId="9" borderId="26" xfId="2" applyNumberFormat="1" applyFont="1" applyFill="1" applyBorder="1" applyAlignment="1">
      <alignment vertical="center"/>
    </xf>
    <xf numFmtId="166" fontId="34" fillId="0" borderId="0" xfId="0" applyNumberFormat="1" applyFont="1" applyAlignment="1">
      <alignment horizontal="right" vertical="center"/>
    </xf>
    <xf numFmtId="0" fontId="35" fillId="0" borderId="0" xfId="0" applyFont="1" applyAlignment="1">
      <alignment vertical="center"/>
    </xf>
    <xf numFmtId="0" fontId="36" fillId="0" borderId="0" xfId="0" applyFont="1" applyAlignment="1">
      <alignment vertical="center"/>
    </xf>
    <xf numFmtId="49" fontId="3" fillId="10" borderId="4" xfId="2" applyNumberFormat="1" applyFont="1" applyFill="1" applyBorder="1" applyAlignment="1">
      <alignment horizontal="left" vertical="center"/>
    </xf>
    <xf numFmtId="0" fontId="3" fillId="10" borderId="14" xfId="2" applyNumberFormat="1" applyFont="1" applyFill="1" applyBorder="1" applyAlignment="1">
      <alignment horizontal="right" vertical="center"/>
    </xf>
    <xf numFmtId="166" fontId="3" fillId="10" borderId="10" xfId="2" applyNumberFormat="1" applyFont="1" applyFill="1" applyBorder="1" applyAlignment="1">
      <alignment vertical="center"/>
    </xf>
    <xf numFmtId="49" fontId="3" fillId="10" borderId="3" xfId="2" applyNumberFormat="1" applyFont="1" applyFill="1" applyBorder="1" applyAlignment="1">
      <alignment horizontal="left" vertical="center"/>
    </xf>
    <xf numFmtId="0" fontId="3" fillId="10" borderId="12" xfId="2" applyNumberFormat="1" applyFont="1" applyFill="1" applyBorder="1" applyAlignment="1">
      <alignment horizontal="right" vertical="center"/>
    </xf>
    <xf numFmtId="49" fontId="3" fillId="10" borderId="7" xfId="2" applyNumberFormat="1" applyFont="1" applyFill="1" applyBorder="1" applyAlignment="1">
      <alignment horizontal="left" vertical="center"/>
    </xf>
    <xf numFmtId="0" fontId="3" fillId="10" borderId="13" xfId="2" applyNumberFormat="1" applyFont="1" applyFill="1" applyBorder="1" applyAlignment="1">
      <alignment horizontal="right" vertical="center"/>
    </xf>
    <xf numFmtId="166" fontId="3" fillId="10" borderId="26" xfId="2" applyNumberFormat="1" applyFont="1" applyFill="1" applyBorder="1" applyAlignment="1">
      <alignment vertical="center"/>
    </xf>
    <xf numFmtId="165" fontId="37" fillId="0" borderId="0" xfId="0" quotePrefix="1" applyNumberFormat="1" applyFont="1" applyAlignment="1">
      <alignment horizontal="right" vertical="center"/>
    </xf>
    <xf numFmtId="166" fontId="24" fillId="0" borderId="0" xfId="0" applyNumberFormat="1" applyFont="1" applyAlignment="1">
      <alignment horizontal="center" vertical="center"/>
    </xf>
    <xf numFmtId="166" fontId="3" fillId="0" borderId="0" xfId="2" applyNumberFormat="1" applyFont="1" applyFill="1" applyBorder="1" applyAlignment="1">
      <alignment horizontal="right" vertical="center"/>
    </xf>
    <xf numFmtId="166" fontId="7" fillId="0" borderId="0" xfId="2" applyNumberFormat="1" applyFont="1" applyFill="1" applyBorder="1" applyAlignment="1">
      <alignment horizontal="right" vertical="center"/>
    </xf>
    <xf numFmtId="166" fontId="24" fillId="0" borderId="0" xfId="0" quotePrefix="1" applyNumberFormat="1" applyFont="1" applyAlignment="1">
      <alignment horizontal="center" vertical="center"/>
    </xf>
    <xf numFmtId="166" fontId="22" fillId="0" borderId="0" xfId="2" applyNumberFormat="1" applyFont="1" applyFill="1" applyBorder="1" applyAlignment="1">
      <alignment horizontal="right" vertical="center"/>
    </xf>
    <xf numFmtId="166" fontId="22" fillId="0" borderId="0" xfId="0" applyNumberFormat="1" applyFont="1" applyAlignment="1">
      <alignment horizontal="center" vertical="center"/>
    </xf>
    <xf numFmtId="166" fontId="21" fillId="0" borderId="0" xfId="0" applyNumberFormat="1" applyFont="1" applyAlignment="1">
      <alignment horizontal="right" vertical="center"/>
    </xf>
    <xf numFmtId="166" fontId="24" fillId="0" borderId="11" xfId="0" applyNumberFormat="1" applyFont="1" applyBorder="1" applyAlignment="1">
      <alignment horizontal="center" vertical="center"/>
    </xf>
    <xf numFmtId="166" fontId="34" fillId="0" borderId="0" xfId="2" applyNumberFormat="1" applyFont="1" applyFill="1" applyBorder="1" applyAlignment="1">
      <alignment horizontal="right" vertical="center"/>
    </xf>
    <xf numFmtId="166" fontId="33" fillId="0" borderId="0" xfId="0" applyNumberFormat="1" applyFont="1" applyAlignment="1">
      <alignment horizontal="center" vertical="center"/>
    </xf>
    <xf numFmtId="166" fontId="19" fillId="0" borderId="0" xfId="0" applyNumberFormat="1" applyFont="1" applyAlignment="1">
      <alignment horizontal="center" vertical="center"/>
    </xf>
    <xf numFmtId="166" fontId="19" fillId="0" borderId="0" xfId="2" applyNumberFormat="1" applyFont="1" applyFill="1" applyBorder="1" applyAlignment="1">
      <alignment horizontal="right" vertical="center"/>
    </xf>
    <xf numFmtId="166" fontId="16" fillId="0" borderId="0" xfId="2" applyNumberFormat="1" applyFont="1" applyFill="1" applyBorder="1" applyAlignment="1">
      <alignment horizontal="right" vertical="center"/>
    </xf>
    <xf numFmtId="0" fontId="32" fillId="0" borderId="0" xfId="0" applyFont="1" applyAlignment="1">
      <alignment vertical="center"/>
    </xf>
    <xf numFmtId="166" fontId="10" fillId="0" borderId="0" xfId="0" applyNumberFormat="1" applyFont="1" applyAlignment="1">
      <alignment horizontal="center" vertical="center"/>
    </xf>
    <xf numFmtId="166" fontId="10" fillId="0" borderId="0" xfId="2" applyNumberFormat="1" applyFont="1" applyFill="1" applyBorder="1" applyAlignment="1">
      <alignment horizontal="right" vertical="center"/>
    </xf>
    <xf numFmtId="166" fontId="17" fillId="0" borderId="0" xfId="2" applyNumberFormat="1" applyFont="1" applyFill="1" applyBorder="1" applyAlignment="1">
      <alignment horizontal="right" vertical="center"/>
    </xf>
    <xf numFmtId="0" fontId="38" fillId="0" borderId="11" xfId="0" applyFont="1" applyBorder="1" applyAlignment="1">
      <alignment vertical="center"/>
    </xf>
    <xf numFmtId="0" fontId="39" fillId="0" borderId="11" xfId="0" applyFont="1" applyBorder="1" applyAlignment="1">
      <alignment vertical="center"/>
    </xf>
    <xf numFmtId="0" fontId="40" fillId="0" borderId="0" xfId="0" applyFont="1" applyAlignment="1">
      <alignment vertical="center"/>
    </xf>
    <xf numFmtId="49" fontId="23" fillId="0" borderId="11" xfId="2" applyNumberFormat="1" applyFont="1" applyBorder="1" applyAlignment="1">
      <alignment horizontal="center" vertical="center"/>
    </xf>
    <xf numFmtId="49" fontId="23" fillId="0" borderId="11" xfId="2" applyNumberFormat="1" applyFont="1" applyBorder="1" applyAlignment="1">
      <alignment horizontal="right" vertical="center"/>
    </xf>
    <xf numFmtId="166" fontId="23" fillId="0" borderId="11" xfId="0" applyNumberFormat="1" applyFont="1" applyBorder="1" applyAlignment="1">
      <alignment horizontal="right" vertical="center"/>
    </xf>
    <xf numFmtId="166" fontId="23" fillId="0" borderId="11" xfId="2" applyNumberFormat="1" applyFont="1" applyFill="1" applyBorder="1" applyAlignment="1">
      <alignment horizontal="right" vertical="center"/>
    </xf>
    <xf numFmtId="166" fontId="3" fillId="10" borderId="2" xfId="2" applyNumberFormat="1" applyFont="1" applyFill="1" applyBorder="1" applyAlignment="1">
      <alignment vertical="center"/>
    </xf>
    <xf numFmtId="166" fontId="3" fillId="10" borderId="1" xfId="2" applyNumberFormat="1" applyFont="1" applyFill="1" applyBorder="1" applyAlignment="1">
      <alignment vertical="center"/>
    </xf>
    <xf numFmtId="166" fontId="3" fillId="10" borderId="6" xfId="2" applyNumberFormat="1" applyFont="1" applyFill="1" applyBorder="1" applyAlignment="1">
      <alignment vertical="center"/>
    </xf>
    <xf numFmtId="166" fontId="3" fillId="10" borderId="9" xfId="2" applyNumberFormat="1" applyFont="1" applyFill="1" applyBorder="1" applyAlignment="1">
      <alignment vertical="center"/>
    </xf>
    <xf numFmtId="166" fontId="23" fillId="11" borderId="8" xfId="2" applyNumberFormat="1" applyFont="1" applyFill="1" applyBorder="1" applyAlignment="1">
      <alignment vertical="center"/>
    </xf>
    <xf numFmtId="166" fontId="21" fillId="0" borderId="0" xfId="2" applyNumberFormat="1" applyFont="1" applyFill="1" applyBorder="1" applyAlignment="1">
      <alignment horizontal="right" vertical="center"/>
    </xf>
    <xf numFmtId="8" fontId="23" fillId="0" borderId="15" xfId="0" applyNumberFormat="1" applyFont="1" applyBorder="1" applyAlignment="1">
      <alignment vertical="center"/>
    </xf>
    <xf numFmtId="164" fontId="23" fillId="0" borderId="15" xfId="0" applyNumberFormat="1" applyFont="1" applyBorder="1" applyAlignment="1">
      <alignment vertical="center"/>
    </xf>
    <xf numFmtId="166" fontId="23" fillId="0" borderId="15" xfId="0" applyNumberFormat="1" applyFont="1" applyBorder="1" applyAlignment="1">
      <alignment vertical="center"/>
    </xf>
    <xf numFmtId="166" fontId="23" fillId="0" borderId="15" xfId="0" applyNumberFormat="1" applyFont="1" applyBorder="1" applyAlignment="1">
      <alignment horizontal="right" vertical="center"/>
    </xf>
    <xf numFmtId="166" fontId="17" fillId="0" borderId="11" xfId="2" applyNumberFormat="1" applyFont="1" applyBorder="1" applyAlignment="1">
      <alignment horizontal="right" vertical="center"/>
    </xf>
    <xf numFmtId="166" fontId="17" fillId="0" borderId="0" xfId="0" applyNumberFormat="1" applyFont="1" applyAlignment="1">
      <alignment vertical="center"/>
    </xf>
    <xf numFmtId="164" fontId="17" fillId="0" borderId="11" xfId="0" applyNumberFormat="1" applyFont="1" applyBorder="1" applyAlignment="1">
      <alignment vertical="center"/>
    </xf>
    <xf numFmtId="166" fontId="17" fillId="0" borderId="0" xfId="0" applyNumberFormat="1" applyFont="1" applyAlignment="1">
      <alignment horizontal="right" vertical="center"/>
    </xf>
    <xf numFmtId="0" fontId="3" fillId="2" borderId="15" xfId="0" applyFont="1" applyFill="1" applyBorder="1" applyAlignment="1">
      <alignment horizontal="center" vertical="center"/>
    </xf>
    <xf numFmtId="0" fontId="3" fillId="5" borderId="47" xfId="2" applyNumberFormat="1" applyFont="1" applyFill="1" applyBorder="1" applyAlignment="1">
      <alignment horizontal="right" vertical="center"/>
    </xf>
    <xf numFmtId="8" fontId="6" fillId="0" borderId="0" xfId="2" applyNumberFormat="1" applyFont="1" applyFill="1" applyBorder="1" applyAlignment="1">
      <alignment horizontal="right" vertical="top"/>
    </xf>
    <xf numFmtId="166" fontId="27" fillId="0" borderId="0" xfId="0" applyNumberFormat="1" applyFont="1" applyAlignment="1">
      <alignment horizontal="center" vertical="center"/>
    </xf>
    <xf numFmtId="166" fontId="27" fillId="0" borderId="0" xfId="2" applyNumberFormat="1" applyFont="1" applyFill="1" applyBorder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4" fillId="0" borderId="0" xfId="0" quotePrefix="1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166" fontId="23" fillId="0" borderId="15" xfId="2" applyNumberFormat="1" applyFont="1" applyBorder="1" applyAlignment="1">
      <alignment horizontal="right" vertical="center"/>
    </xf>
    <xf numFmtId="166" fontId="27" fillId="0" borderId="0" xfId="0" applyNumberFormat="1" applyFont="1" applyAlignment="1">
      <alignment horizontal="center" vertical="top"/>
    </xf>
    <xf numFmtId="164" fontId="17" fillId="0" borderId="0" xfId="0" applyNumberFormat="1" applyFont="1" applyAlignment="1">
      <alignment vertical="center"/>
    </xf>
    <xf numFmtId="166" fontId="27" fillId="0" borderId="11" xfId="2" applyNumberFormat="1" applyFont="1" applyFill="1" applyBorder="1" applyAlignment="1">
      <alignment horizontal="center" vertical="top"/>
    </xf>
    <xf numFmtId="0" fontId="44" fillId="0" borderId="0" xfId="0" applyFont="1" applyAlignment="1">
      <alignment horizontal="left" vertical="center"/>
    </xf>
    <xf numFmtId="165" fontId="32" fillId="0" borderId="0" xfId="0" quotePrefix="1" applyNumberFormat="1" applyFont="1" applyAlignment="1">
      <alignment vertical="top"/>
    </xf>
    <xf numFmtId="165" fontId="45" fillId="0" borderId="0" xfId="0" quotePrefix="1" applyNumberFormat="1" applyFont="1" applyAlignment="1">
      <alignment horizontal="right" vertical="top"/>
    </xf>
    <xf numFmtId="0" fontId="28" fillId="0" borderId="0" xfId="0" applyFont="1" applyAlignment="1">
      <alignment horizontal="left" vertical="center"/>
    </xf>
    <xf numFmtId="165" fontId="32" fillId="0" borderId="0" xfId="0" quotePrefix="1" applyNumberFormat="1" applyFont="1" applyAlignment="1">
      <alignment horizontal="center" vertical="center"/>
    </xf>
    <xf numFmtId="0" fontId="4" fillId="0" borderId="11" xfId="0" applyFont="1" applyBorder="1" applyAlignment="1">
      <alignment horizontal="right" vertical="center"/>
    </xf>
    <xf numFmtId="0" fontId="43" fillId="0" borderId="0" xfId="0" applyFont="1" applyAlignment="1">
      <alignment horizontal="left"/>
    </xf>
    <xf numFmtId="167" fontId="40" fillId="0" borderId="0" xfId="0" applyNumberFormat="1" applyFont="1" applyAlignment="1">
      <alignment horizontal="left" vertical="center"/>
    </xf>
    <xf numFmtId="168" fontId="40" fillId="0" borderId="0" xfId="0" applyNumberFormat="1" applyFont="1" applyAlignment="1">
      <alignment horizontal="left" vertical="center"/>
    </xf>
  </cellXfs>
  <cellStyles count="3">
    <cellStyle name="Euro" xfId="1" xr:uid="{00000000-0005-0000-0000-000000000000}"/>
    <cellStyle name="Standard" xfId="0" builtinId="0"/>
    <cellStyle name="Währung" xfId="2" builtinId="4"/>
  </cellStyles>
  <dxfs count="0"/>
  <tableStyles count="0" defaultTableStyle="TableStyleMedium2" defaultPivotStyle="PivotStyleLight16"/>
  <colors>
    <mruColors>
      <color rgb="FF006666"/>
      <color rgb="FFFFFFCC"/>
      <color rgb="FFFF9999"/>
      <color rgb="FFC0C0C0"/>
      <color rgb="FF008080"/>
      <color rgb="FF339966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1:L149"/>
  <sheetViews>
    <sheetView showGridLines="0" showRowColHeaders="0" tabSelected="1" showOutlineSymbols="0" zoomScaleNormal="100" workbookViewId="0">
      <pane ySplit="4" topLeftCell="A5" activePane="bottomLeft" state="frozen"/>
      <selection pane="bottomLeft" activeCell="C5" sqref="C5"/>
    </sheetView>
  </sheetViews>
  <sheetFormatPr baseColWidth="10" defaultColWidth="11.3984375" defaultRowHeight="13.9"/>
  <cols>
    <col min="1" max="1" width="1.73046875" style="216" customWidth="1"/>
    <col min="2" max="2" width="4.1328125" style="147" customWidth="1"/>
    <col min="3" max="3" width="13.59765625" style="1" customWidth="1"/>
    <col min="4" max="4" width="7.59765625" style="1" customWidth="1"/>
    <col min="5" max="6" width="11.73046875" style="1" customWidth="1"/>
    <col min="7" max="7" width="10" style="64" bestFit="1" customWidth="1"/>
    <col min="8" max="8" width="12.1328125" style="2" customWidth="1"/>
    <col min="9" max="9" width="2.73046875" style="3" customWidth="1"/>
    <col min="10" max="10" width="13.59765625" style="77" customWidth="1"/>
    <col min="11" max="11" width="2.1328125" style="24" customWidth="1"/>
    <col min="12" max="12" width="11.73046875" style="148" customWidth="1"/>
    <col min="13" max="15" width="11.3984375" style="1"/>
    <col min="16" max="16" width="11.86328125" style="1" bestFit="1" customWidth="1"/>
    <col min="17" max="16384" width="11.3984375" style="1"/>
  </cols>
  <sheetData>
    <row r="1" spans="1:12" ht="3" customHeight="1"/>
    <row r="2" spans="1:12" s="35" customFormat="1" ht="28.5">
      <c r="A2" s="217"/>
      <c r="B2" s="147"/>
      <c r="C2" s="228" t="s">
        <v>228</v>
      </c>
      <c r="D2" s="228"/>
      <c r="E2" s="228"/>
      <c r="F2" s="228"/>
      <c r="G2" s="228"/>
      <c r="H2" s="229">
        <v>46023</v>
      </c>
      <c r="I2" s="229"/>
      <c r="J2" s="229"/>
      <c r="K2" s="226"/>
      <c r="L2" s="227" t="s">
        <v>218</v>
      </c>
    </row>
    <row r="3" spans="1:12" s="145" customFormat="1" ht="3" customHeight="1">
      <c r="A3" s="218"/>
      <c r="B3" s="147"/>
      <c r="C3" s="142"/>
      <c r="D3" s="142"/>
      <c r="E3" s="142"/>
      <c r="F3" s="142"/>
      <c r="G3" s="142"/>
      <c r="H3" s="143"/>
      <c r="I3" s="143"/>
      <c r="J3" s="143"/>
      <c r="K3" s="144"/>
      <c r="L3" s="149"/>
    </row>
    <row r="4" spans="1:12" ht="8.1" customHeight="1">
      <c r="A4" s="220" t="s">
        <v>216</v>
      </c>
      <c r="C4" s="141"/>
      <c r="D4" s="141"/>
      <c r="E4" s="141"/>
      <c r="F4" s="141"/>
      <c r="G4" s="141"/>
      <c r="J4" s="78"/>
      <c r="K4" s="34"/>
      <c r="L4" s="92"/>
    </row>
    <row r="5" spans="1:12" ht="5.0999999999999996" customHeight="1">
      <c r="A5" s="219" t="s">
        <v>130</v>
      </c>
      <c r="C5" s="141"/>
      <c r="D5" s="141"/>
      <c r="E5" s="141"/>
      <c r="F5" s="141"/>
      <c r="G5" s="141"/>
      <c r="J5" s="78"/>
      <c r="K5" s="172" t="s">
        <v>74</v>
      </c>
      <c r="L5" s="92"/>
    </row>
    <row r="6" spans="1:12" ht="18" thickBot="1">
      <c r="A6" s="216" t="s">
        <v>24</v>
      </c>
      <c r="C6" s="104" t="s">
        <v>24</v>
      </c>
      <c r="D6" s="62"/>
      <c r="E6" s="7"/>
      <c r="F6" s="7"/>
      <c r="G6" s="230"/>
      <c r="H6" s="230"/>
      <c r="I6" s="230"/>
      <c r="J6" s="230"/>
      <c r="K6" s="214" t="s">
        <v>21</v>
      </c>
      <c r="L6" s="215" t="s">
        <v>219</v>
      </c>
    </row>
    <row r="7" spans="1:12" ht="14.25" thickBot="1">
      <c r="A7" s="216" t="s">
        <v>24</v>
      </c>
      <c r="C7" s="55" t="s">
        <v>2</v>
      </c>
      <c r="D7" s="49"/>
      <c r="E7" s="36" t="s">
        <v>0</v>
      </c>
      <c r="F7" s="43"/>
      <c r="G7" s="65" t="s">
        <v>3</v>
      </c>
      <c r="H7" s="15" t="s">
        <v>10</v>
      </c>
      <c r="I7" s="155"/>
      <c r="J7" s="156" t="s">
        <v>15</v>
      </c>
      <c r="K7" s="173" t="s">
        <v>74</v>
      </c>
      <c r="L7" s="184" t="s">
        <v>38</v>
      </c>
    </row>
    <row r="8" spans="1:12" ht="14.1" customHeight="1">
      <c r="A8" s="216" t="s">
        <v>24</v>
      </c>
      <c r="B8" s="147" t="s">
        <v>77</v>
      </c>
      <c r="C8" s="56" t="s">
        <v>146</v>
      </c>
      <c r="D8" s="37"/>
      <c r="E8" s="48" t="s">
        <v>18</v>
      </c>
      <c r="F8" s="11"/>
      <c r="G8" s="66">
        <v>600</v>
      </c>
      <c r="H8" s="4" t="s">
        <v>12</v>
      </c>
      <c r="I8" s="25">
        <v>12</v>
      </c>
      <c r="J8" s="80">
        <f t="shared" ref="J8:J16" si="0">+G8*I8</f>
        <v>7200</v>
      </c>
      <c r="K8" s="183" t="s">
        <v>21</v>
      </c>
      <c r="L8" s="185">
        <f>IF(K8="x",-J8,"")</f>
        <v>-7200</v>
      </c>
    </row>
    <row r="9" spans="1:12" ht="14.1" customHeight="1">
      <c r="A9" s="216" t="s">
        <v>24</v>
      </c>
      <c r="B9" s="147" t="s">
        <v>78</v>
      </c>
      <c r="C9" s="56" t="s">
        <v>147</v>
      </c>
      <c r="D9" s="37"/>
      <c r="E9" s="40" t="s">
        <v>136</v>
      </c>
      <c r="F9" s="11"/>
      <c r="G9" s="66">
        <v>1000</v>
      </c>
      <c r="H9" s="5" t="s">
        <v>12</v>
      </c>
      <c r="I9" s="25">
        <v>4</v>
      </c>
      <c r="J9" s="80">
        <f t="shared" ref="J9:J12" si="1">+G9*I9</f>
        <v>4000</v>
      </c>
      <c r="K9" s="183" t="s">
        <v>21</v>
      </c>
      <c r="L9" s="185">
        <f t="shared" ref="L9:L12" si="2">IF(K9="x",-J9,"")</f>
        <v>-4000</v>
      </c>
    </row>
    <row r="10" spans="1:12" ht="14.1" customHeight="1">
      <c r="A10" s="216" t="s">
        <v>24</v>
      </c>
      <c r="B10" s="147" t="s">
        <v>79</v>
      </c>
      <c r="C10" s="56" t="s">
        <v>4</v>
      </c>
      <c r="D10" s="37"/>
      <c r="E10" s="40" t="s">
        <v>148</v>
      </c>
      <c r="F10" s="11"/>
      <c r="G10" s="67">
        <v>150</v>
      </c>
      <c r="H10" s="4" t="s">
        <v>11</v>
      </c>
      <c r="I10" s="25">
        <v>1</v>
      </c>
      <c r="J10" s="80">
        <f t="shared" si="1"/>
        <v>150</v>
      </c>
      <c r="K10" s="183" t="s">
        <v>21</v>
      </c>
      <c r="L10" s="185">
        <f t="shared" si="2"/>
        <v>-150</v>
      </c>
    </row>
    <row r="11" spans="1:12" ht="14.1" customHeight="1">
      <c r="A11" s="216" t="s">
        <v>24</v>
      </c>
      <c r="B11" s="147" t="s">
        <v>80</v>
      </c>
      <c r="C11" s="56" t="s">
        <v>150</v>
      </c>
      <c r="D11" s="37"/>
      <c r="E11" s="40" t="s">
        <v>149</v>
      </c>
      <c r="F11" s="11"/>
      <c r="G11" s="70">
        <v>500</v>
      </c>
      <c r="H11" s="4" t="s">
        <v>11</v>
      </c>
      <c r="I11" s="26">
        <v>1</v>
      </c>
      <c r="J11" s="80">
        <f t="shared" si="1"/>
        <v>500</v>
      </c>
      <c r="K11" s="183" t="s">
        <v>21</v>
      </c>
      <c r="L11" s="185">
        <f t="shared" si="2"/>
        <v>-500</v>
      </c>
    </row>
    <row r="12" spans="1:12" ht="14.1" customHeight="1">
      <c r="A12" s="216" t="s">
        <v>24</v>
      </c>
      <c r="B12" s="147" t="s">
        <v>81</v>
      </c>
      <c r="C12" s="56" t="s">
        <v>151</v>
      </c>
      <c r="D12" s="37"/>
      <c r="E12" s="40" t="s">
        <v>137</v>
      </c>
      <c r="F12" s="11"/>
      <c r="G12" s="66">
        <v>300</v>
      </c>
      <c r="H12" s="5" t="s">
        <v>12</v>
      </c>
      <c r="I12" s="25">
        <v>3</v>
      </c>
      <c r="J12" s="80">
        <f t="shared" si="1"/>
        <v>900</v>
      </c>
      <c r="K12" s="183" t="s">
        <v>21</v>
      </c>
      <c r="L12" s="185">
        <f t="shared" si="2"/>
        <v>-900</v>
      </c>
    </row>
    <row r="13" spans="1:12" ht="14.1" customHeight="1">
      <c r="A13" s="216" t="s">
        <v>24</v>
      </c>
      <c r="B13" s="147" t="s">
        <v>138</v>
      </c>
      <c r="C13" s="57" t="s">
        <v>152</v>
      </c>
      <c r="D13" s="50"/>
      <c r="E13" s="38" t="s">
        <v>20</v>
      </c>
      <c r="F13" s="44"/>
      <c r="G13" s="67">
        <v>4.5</v>
      </c>
      <c r="H13" s="5" t="s">
        <v>12</v>
      </c>
      <c r="I13" s="26">
        <v>12</v>
      </c>
      <c r="J13" s="80">
        <f t="shared" si="0"/>
        <v>54</v>
      </c>
      <c r="K13" s="183" t="s">
        <v>21</v>
      </c>
      <c r="L13" s="185">
        <f t="shared" ref="L13:L59" si="3">IF(K13="x",-J13,"")</f>
        <v>-54</v>
      </c>
    </row>
    <row r="14" spans="1:12" ht="14.1" customHeight="1">
      <c r="A14" s="216" t="s">
        <v>24</v>
      </c>
      <c r="B14" s="147" t="s">
        <v>139</v>
      </c>
      <c r="C14" s="57" t="s">
        <v>13</v>
      </c>
      <c r="D14" s="50"/>
      <c r="E14" s="38" t="s">
        <v>13</v>
      </c>
      <c r="F14" s="44"/>
      <c r="G14" s="67">
        <v>40</v>
      </c>
      <c r="H14" s="5" t="s">
        <v>12</v>
      </c>
      <c r="I14" s="26">
        <v>12</v>
      </c>
      <c r="J14" s="80">
        <f t="shared" si="0"/>
        <v>480</v>
      </c>
      <c r="K14" s="183" t="s">
        <v>21</v>
      </c>
      <c r="L14" s="185">
        <f t="shared" si="3"/>
        <v>-480</v>
      </c>
    </row>
    <row r="15" spans="1:12" ht="14.1" customHeight="1">
      <c r="A15" s="216" t="s">
        <v>24</v>
      </c>
      <c r="B15" s="147" t="s">
        <v>142</v>
      </c>
      <c r="C15" s="57" t="s">
        <v>150</v>
      </c>
      <c r="D15" s="50"/>
      <c r="E15" s="38" t="s">
        <v>43</v>
      </c>
      <c r="F15" s="44"/>
      <c r="G15" s="67">
        <v>100</v>
      </c>
      <c r="H15" s="5" t="s">
        <v>11</v>
      </c>
      <c r="I15" s="26">
        <v>1</v>
      </c>
      <c r="J15" s="81">
        <f t="shared" ref="J15" si="4">+G15*I15</f>
        <v>100</v>
      </c>
      <c r="K15" s="183" t="s">
        <v>21</v>
      </c>
      <c r="L15" s="185">
        <f t="shared" ref="L15" si="5">IF(K15="x",-J15,"")</f>
        <v>-100</v>
      </c>
    </row>
    <row r="16" spans="1:12" ht="14.1" customHeight="1" thickBot="1">
      <c r="A16" s="216" t="s">
        <v>24</v>
      </c>
      <c r="B16" s="147" t="s">
        <v>143</v>
      </c>
      <c r="C16" s="58" t="s">
        <v>150</v>
      </c>
      <c r="D16" s="51"/>
      <c r="E16" s="39" t="s">
        <v>17</v>
      </c>
      <c r="F16" s="45"/>
      <c r="G16" s="68">
        <v>90</v>
      </c>
      <c r="H16" s="32" t="s">
        <v>11</v>
      </c>
      <c r="I16" s="33">
        <v>1</v>
      </c>
      <c r="J16" s="82">
        <f t="shared" si="0"/>
        <v>90</v>
      </c>
      <c r="K16" s="183" t="s">
        <v>21</v>
      </c>
      <c r="L16" s="185">
        <f t="shared" si="3"/>
        <v>-90</v>
      </c>
    </row>
    <row r="17" spans="1:12" ht="14.25" thickBot="1">
      <c r="A17" s="216" t="s">
        <v>24</v>
      </c>
      <c r="I17" s="3" t="s">
        <v>16</v>
      </c>
      <c r="J17" s="82">
        <f>SUBTOTAL(9,J7:J16)</f>
        <v>13474</v>
      </c>
      <c r="K17" s="173" t="s">
        <v>74</v>
      </c>
      <c r="L17" s="185" t="str">
        <f t="shared" si="3"/>
        <v/>
      </c>
    </row>
    <row r="18" spans="1:12" ht="14.25" thickBot="1">
      <c r="A18" s="216" t="s">
        <v>24</v>
      </c>
      <c r="C18" s="8"/>
      <c r="D18" s="8"/>
      <c r="I18" s="3" t="s">
        <v>19</v>
      </c>
      <c r="J18" s="83">
        <f>+J17/12</f>
        <v>1122.83</v>
      </c>
      <c r="K18" s="173" t="s">
        <v>74</v>
      </c>
      <c r="L18" s="185" t="str">
        <f t="shared" si="3"/>
        <v/>
      </c>
    </row>
    <row r="19" spans="1:12" ht="18" thickBot="1">
      <c r="A19" s="216" t="s">
        <v>196</v>
      </c>
      <c r="C19" s="104" t="s">
        <v>25</v>
      </c>
      <c r="D19" s="62"/>
      <c r="E19" s="7"/>
      <c r="F19" s="7"/>
      <c r="G19" s="230"/>
      <c r="H19" s="230"/>
      <c r="I19" s="230"/>
      <c r="J19" s="230"/>
      <c r="K19" s="173" t="s">
        <v>74</v>
      </c>
      <c r="L19" s="185" t="str">
        <f t="shared" si="3"/>
        <v/>
      </c>
    </row>
    <row r="20" spans="1:12" ht="14.25" thickBot="1">
      <c r="A20" s="216" t="s">
        <v>196</v>
      </c>
      <c r="C20" s="55" t="s">
        <v>2</v>
      </c>
      <c r="D20" s="49"/>
      <c r="E20" s="36" t="s">
        <v>0</v>
      </c>
      <c r="F20" s="43"/>
      <c r="G20" s="65" t="s">
        <v>3</v>
      </c>
      <c r="H20" s="15" t="s">
        <v>10</v>
      </c>
      <c r="I20" s="16"/>
      <c r="J20" s="156" t="s">
        <v>15</v>
      </c>
      <c r="K20" s="173" t="s">
        <v>74</v>
      </c>
      <c r="L20" s="184" t="s">
        <v>38</v>
      </c>
    </row>
    <row r="21" spans="1:12" ht="14.1" customHeight="1">
      <c r="A21" s="216" t="s">
        <v>196</v>
      </c>
      <c r="B21" s="147" t="s">
        <v>194</v>
      </c>
      <c r="C21" s="57" t="s">
        <v>195</v>
      </c>
      <c r="D21" s="50"/>
      <c r="E21" s="38" t="s">
        <v>5</v>
      </c>
      <c r="F21" s="44"/>
      <c r="G21" s="67">
        <v>20</v>
      </c>
      <c r="H21" s="5" t="s">
        <v>11</v>
      </c>
      <c r="I21" s="26">
        <v>1</v>
      </c>
      <c r="J21" s="80">
        <f t="shared" ref="J21:J25" si="6">+G21*I21</f>
        <v>20</v>
      </c>
      <c r="K21" s="183"/>
      <c r="L21" s="185" t="str">
        <f t="shared" si="3"/>
        <v/>
      </c>
    </row>
    <row r="22" spans="1:12" ht="14.1" customHeight="1">
      <c r="A22" s="216" t="s">
        <v>196</v>
      </c>
      <c r="B22" s="147" t="s">
        <v>82</v>
      </c>
      <c r="C22" s="57" t="s">
        <v>8</v>
      </c>
      <c r="D22" s="50"/>
      <c r="E22" s="38" t="s">
        <v>5</v>
      </c>
      <c r="F22" s="44"/>
      <c r="G22" s="67">
        <v>80</v>
      </c>
      <c r="H22" s="5" t="s">
        <v>12</v>
      </c>
      <c r="I22" s="26">
        <v>12</v>
      </c>
      <c r="J22" s="80">
        <f t="shared" si="6"/>
        <v>960</v>
      </c>
      <c r="K22" s="183"/>
      <c r="L22" s="185" t="str">
        <f t="shared" si="3"/>
        <v/>
      </c>
    </row>
    <row r="23" spans="1:12" ht="14.1" customHeight="1">
      <c r="A23" s="216" t="s">
        <v>196</v>
      </c>
      <c r="B23" s="147" t="s">
        <v>83</v>
      </c>
      <c r="C23" s="57" t="s">
        <v>153</v>
      </c>
      <c r="D23" s="50"/>
      <c r="E23" s="38" t="s">
        <v>7</v>
      </c>
      <c r="F23" s="44"/>
      <c r="G23" s="67">
        <v>30</v>
      </c>
      <c r="H23" s="5" t="s">
        <v>11</v>
      </c>
      <c r="I23" s="26">
        <v>1</v>
      </c>
      <c r="J23" s="80">
        <f t="shared" si="6"/>
        <v>30</v>
      </c>
      <c r="K23" s="183"/>
      <c r="L23" s="185" t="str">
        <f t="shared" si="3"/>
        <v/>
      </c>
    </row>
    <row r="24" spans="1:12" ht="14.1" customHeight="1">
      <c r="A24" s="216" t="s">
        <v>196</v>
      </c>
      <c r="B24" s="147" t="s">
        <v>84</v>
      </c>
      <c r="C24" s="57" t="s">
        <v>154</v>
      </c>
      <c r="D24" s="50"/>
      <c r="E24" s="38" t="s">
        <v>27</v>
      </c>
      <c r="F24" s="44"/>
      <c r="G24" s="67">
        <v>25</v>
      </c>
      <c r="H24" s="5" t="s">
        <v>28</v>
      </c>
      <c r="I24" s="26">
        <v>2</v>
      </c>
      <c r="J24" s="81">
        <f t="shared" si="6"/>
        <v>50</v>
      </c>
      <c r="K24" s="183"/>
      <c r="L24" s="185"/>
    </row>
    <row r="25" spans="1:12" ht="14.1" customHeight="1" thickBot="1">
      <c r="A25" s="216" t="s">
        <v>196</v>
      </c>
      <c r="B25" s="147" t="s">
        <v>85</v>
      </c>
      <c r="C25" s="61" t="s">
        <v>155</v>
      </c>
      <c r="D25" s="54"/>
      <c r="E25" s="42" t="s">
        <v>6</v>
      </c>
      <c r="F25" s="47"/>
      <c r="G25" s="69">
        <v>30</v>
      </c>
      <c r="H25" s="6" t="s">
        <v>11</v>
      </c>
      <c r="I25" s="27">
        <v>1</v>
      </c>
      <c r="J25" s="84">
        <f t="shared" si="6"/>
        <v>30</v>
      </c>
      <c r="K25" s="183"/>
      <c r="L25" s="185" t="str">
        <f t="shared" si="3"/>
        <v/>
      </c>
    </row>
    <row r="26" spans="1:12" ht="14.25" thickBot="1">
      <c r="A26" s="216" t="s">
        <v>196</v>
      </c>
      <c r="I26" s="3" t="s">
        <v>16</v>
      </c>
      <c r="J26" s="82">
        <f>SUBTOTAL(9,J20:J25)</f>
        <v>1090</v>
      </c>
      <c r="K26" s="173" t="s">
        <v>74</v>
      </c>
      <c r="L26" s="185" t="str">
        <f t="shared" si="3"/>
        <v/>
      </c>
    </row>
    <row r="27" spans="1:12" ht="14.25" thickBot="1">
      <c r="A27" s="216" t="s">
        <v>196</v>
      </c>
      <c r="C27" s="8"/>
      <c r="D27" s="8"/>
      <c r="I27" s="3" t="s">
        <v>19</v>
      </c>
      <c r="J27" s="83">
        <f>+J26/12</f>
        <v>90.83</v>
      </c>
      <c r="K27" s="173" t="s">
        <v>74</v>
      </c>
      <c r="L27" s="185" t="str">
        <f t="shared" si="3"/>
        <v/>
      </c>
    </row>
    <row r="28" spans="1:12" ht="18" thickBot="1">
      <c r="A28" s="216" t="s">
        <v>198</v>
      </c>
      <c r="C28" s="104" t="s">
        <v>198</v>
      </c>
      <c r="D28" s="62"/>
      <c r="E28" s="7"/>
      <c r="F28" s="7"/>
      <c r="G28" s="230"/>
      <c r="H28" s="230"/>
      <c r="I28" s="230"/>
      <c r="J28" s="230"/>
      <c r="K28" s="173" t="s">
        <v>74</v>
      </c>
      <c r="L28" s="185" t="str">
        <f t="shared" si="3"/>
        <v/>
      </c>
    </row>
    <row r="29" spans="1:12" ht="14.25" thickBot="1">
      <c r="A29" s="216" t="s">
        <v>198</v>
      </c>
      <c r="C29" s="55" t="s">
        <v>2</v>
      </c>
      <c r="D29" s="49"/>
      <c r="E29" s="36" t="s">
        <v>0</v>
      </c>
      <c r="F29" s="43"/>
      <c r="G29" s="65" t="s">
        <v>3</v>
      </c>
      <c r="H29" s="15" t="s">
        <v>10</v>
      </c>
      <c r="I29" s="16"/>
      <c r="J29" s="156" t="s">
        <v>15</v>
      </c>
      <c r="K29" s="173" t="s">
        <v>74</v>
      </c>
      <c r="L29" s="184" t="s">
        <v>38</v>
      </c>
    </row>
    <row r="30" spans="1:12">
      <c r="A30" s="216" t="s">
        <v>198</v>
      </c>
      <c r="B30" s="147" t="s">
        <v>199</v>
      </c>
      <c r="C30" s="59" t="s">
        <v>156</v>
      </c>
      <c r="D30" s="52"/>
      <c r="E30" s="40" t="s">
        <v>58</v>
      </c>
      <c r="F30" s="11"/>
      <c r="G30" s="66">
        <v>30</v>
      </c>
      <c r="H30" s="4" t="s">
        <v>12</v>
      </c>
      <c r="I30" s="25">
        <v>12</v>
      </c>
      <c r="J30" s="80">
        <f t="shared" ref="J30:J46" si="7">+G30*I30</f>
        <v>360</v>
      </c>
      <c r="K30" s="183" t="s">
        <v>21</v>
      </c>
      <c r="L30" s="185">
        <f t="shared" ref="L30:L46" si="8">IF(K30="x",-J30,"")</f>
        <v>-360</v>
      </c>
    </row>
    <row r="31" spans="1:12">
      <c r="A31" s="216" t="s">
        <v>198</v>
      </c>
      <c r="B31" s="147" t="s">
        <v>200</v>
      </c>
      <c r="C31" s="57" t="s">
        <v>157</v>
      </c>
      <c r="D31" s="50"/>
      <c r="E31" s="38" t="s">
        <v>7</v>
      </c>
      <c r="F31" s="44"/>
      <c r="G31" s="67">
        <v>50</v>
      </c>
      <c r="H31" s="5" t="s">
        <v>11</v>
      </c>
      <c r="I31" s="26">
        <v>1</v>
      </c>
      <c r="J31" s="80">
        <f t="shared" si="7"/>
        <v>50</v>
      </c>
      <c r="K31" s="183"/>
      <c r="L31" s="185" t="str">
        <f t="shared" si="8"/>
        <v/>
      </c>
    </row>
    <row r="32" spans="1:12">
      <c r="A32" s="216" t="s">
        <v>198</v>
      </c>
      <c r="B32" s="147" t="s">
        <v>201</v>
      </c>
      <c r="C32" s="57" t="s">
        <v>33</v>
      </c>
      <c r="D32" s="50"/>
      <c r="E32" s="38" t="s">
        <v>34</v>
      </c>
      <c r="F32" s="44"/>
      <c r="G32" s="67">
        <v>89.9</v>
      </c>
      <c r="H32" s="5" t="s">
        <v>11</v>
      </c>
      <c r="I32" s="26">
        <v>1</v>
      </c>
      <c r="J32" s="80">
        <f t="shared" si="7"/>
        <v>89.9</v>
      </c>
      <c r="K32" s="183"/>
      <c r="L32" s="185" t="str">
        <f t="shared" si="8"/>
        <v/>
      </c>
    </row>
    <row r="33" spans="1:12">
      <c r="A33" s="216" t="s">
        <v>198</v>
      </c>
      <c r="B33" s="147" t="s">
        <v>202</v>
      </c>
      <c r="C33" s="57" t="s">
        <v>140</v>
      </c>
      <c r="D33" s="50"/>
      <c r="E33" s="38" t="s">
        <v>141</v>
      </c>
      <c r="F33" s="44"/>
      <c r="G33" s="67">
        <v>96</v>
      </c>
      <c r="H33" s="5" t="s">
        <v>11</v>
      </c>
      <c r="I33" s="26">
        <v>1</v>
      </c>
      <c r="J33" s="80">
        <f t="shared" ref="J33" si="9">+G33*I33</f>
        <v>96</v>
      </c>
      <c r="K33" s="183"/>
      <c r="L33" s="185"/>
    </row>
    <row r="34" spans="1:12">
      <c r="A34" s="216" t="s">
        <v>198</v>
      </c>
      <c r="B34" s="147" t="s">
        <v>203</v>
      </c>
      <c r="C34" s="57" t="s">
        <v>150</v>
      </c>
      <c r="D34" s="50"/>
      <c r="E34" s="38" t="s">
        <v>59</v>
      </c>
      <c r="F34" s="44"/>
      <c r="G34" s="67">
        <v>90</v>
      </c>
      <c r="H34" s="4" t="s">
        <v>11</v>
      </c>
      <c r="I34" s="25">
        <v>1</v>
      </c>
      <c r="J34" s="80">
        <f t="shared" si="7"/>
        <v>90</v>
      </c>
      <c r="K34" s="183" t="s">
        <v>21</v>
      </c>
      <c r="L34" s="185">
        <f t="shared" si="8"/>
        <v>-90</v>
      </c>
    </row>
    <row r="35" spans="1:12">
      <c r="A35" s="216" t="s">
        <v>198</v>
      </c>
      <c r="B35" s="147" t="s">
        <v>204</v>
      </c>
      <c r="C35" s="57" t="s">
        <v>150</v>
      </c>
      <c r="D35" s="50"/>
      <c r="E35" s="38" t="s">
        <v>158</v>
      </c>
      <c r="F35" s="44"/>
      <c r="G35" s="67">
        <v>350</v>
      </c>
      <c r="H35" s="4" t="s">
        <v>11</v>
      </c>
      <c r="I35" s="25">
        <v>1</v>
      </c>
      <c r="J35" s="80">
        <f t="shared" si="7"/>
        <v>350</v>
      </c>
      <c r="K35" s="183" t="s">
        <v>21</v>
      </c>
      <c r="L35" s="185">
        <f t="shared" si="8"/>
        <v>-350</v>
      </c>
    </row>
    <row r="36" spans="1:12">
      <c r="A36" s="216" t="s">
        <v>198</v>
      </c>
      <c r="B36" s="147" t="s">
        <v>205</v>
      </c>
      <c r="C36" s="60" t="s">
        <v>156</v>
      </c>
      <c r="D36" s="53"/>
      <c r="E36" s="41" t="s">
        <v>31</v>
      </c>
      <c r="F36" s="46"/>
      <c r="G36" s="70">
        <v>20</v>
      </c>
      <c r="H36" s="4" t="s">
        <v>12</v>
      </c>
      <c r="I36" s="25">
        <v>12</v>
      </c>
      <c r="J36" s="80">
        <f t="shared" si="7"/>
        <v>240</v>
      </c>
      <c r="K36" s="183" t="s">
        <v>21</v>
      </c>
      <c r="L36" s="185">
        <f t="shared" si="8"/>
        <v>-240</v>
      </c>
    </row>
    <row r="37" spans="1:12">
      <c r="A37" s="216" t="s">
        <v>198</v>
      </c>
      <c r="B37" s="147" t="s">
        <v>206</v>
      </c>
      <c r="C37" s="60" t="s">
        <v>152</v>
      </c>
      <c r="D37" s="53"/>
      <c r="E37" s="41" t="s">
        <v>56</v>
      </c>
      <c r="F37" s="46"/>
      <c r="G37" s="70">
        <v>5</v>
      </c>
      <c r="H37" s="5" t="s">
        <v>12</v>
      </c>
      <c r="I37" s="26">
        <v>12</v>
      </c>
      <c r="J37" s="80">
        <f t="shared" si="7"/>
        <v>60</v>
      </c>
      <c r="K37" s="183" t="s">
        <v>21</v>
      </c>
      <c r="L37" s="185">
        <f t="shared" si="8"/>
        <v>-60</v>
      </c>
    </row>
    <row r="38" spans="1:12">
      <c r="A38" s="216" t="s">
        <v>198</v>
      </c>
      <c r="B38" s="147" t="s">
        <v>207</v>
      </c>
      <c r="C38" s="60" t="s">
        <v>159</v>
      </c>
      <c r="D38" s="53"/>
      <c r="E38" s="41" t="s">
        <v>60</v>
      </c>
      <c r="F38" s="46"/>
      <c r="G38" s="70">
        <v>10</v>
      </c>
      <c r="H38" s="5" t="s">
        <v>12</v>
      </c>
      <c r="I38" s="26">
        <v>12</v>
      </c>
      <c r="J38" s="80">
        <f t="shared" si="7"/>
        <v>120</v>
      </c>
      <c r="K38" s="183" t="s">
        <v>21</v>
      </c>
      <c r="L38" s="185">
        <f t="shared" si="8"/>
        <v>-120</v>
      </c>
    </row>
    <row r="39" spans="1:12" ht="14.1" customHeight="1">
      <c r="A39" s="216" t="s">
        <v>198</v>
      </c>
      <c r="B39" s="147" t="s">
        <v>208</v>
      </c>
      <c r="C39" s="57" t="s">
        <v>151</v>
      </c>
      <c r="D39" s="50"/>
      <c r="E39" s="38" t="s">
        <v>160</v>
      </c>
      <c r="F39" s="44"/>
      <c r="G39" s="67">
        <v>500</v>
      </c>
      <c r="H39" s="5" t="s">
        <v>12</v>
      </c>
      <c r="I39" s="26">
        <v>9</v>
      </c>
      <c r="J39" s="80">
        <f t="shared" si="7"/>
        <v>4500</v>
      </c>
      <c r="K39" s="183"/>
      <c r="L39" s="185" t="str">
        <f t="shared" si="8"/>
        <v/>
      </c>
    </row>
    <row r="40" spans="1:12">
      <c r="A40" s="216" t="s">
        <v>198</v>
      </c>
      <c r="B40" s="147" t="s">
        <v>209</v>
      </c>
      <c r="C40" s="60" t="s">
        <v>161</v>
      </c>
      <c r="D40" s="53"/>
      <c r="E40" s="38" t="s">
        <v>61</v>
      </c>
      <c r="F40" s="44"/>
      <c r="G40" s="67">
        <v>550</v>
      </c>
      <c r="H40" s="4" t="s">
        <v>12</v>
      </c>
      <c r="I40" s="26">
        <v>8</v>
      </c>
      <c r="J40" s="80">
        <f t="shared" si="7"/>
        <v>4400</v>
      </c>
      <c r="K40" s="183"/>
      <c r="L40" s="185" t="str">
        <f t="shared" si="8"/>
        <v/>
      </c>
    </row>
    <row r="41" spans="1:12">
      <c r="A41" s="216" t="s">
        <v>198</v>
      </c>
      <c r="B41" s="147" t="s">
        <v>210</v>
      </c>
      <c r="C41" s="60" t="s">
        <v>161</v>
      </c>
      <c r="D41" s="53"/>
      <c r="E41" s="41" t="s">
        <v>29</v>
      </c>
      <c r="F41" s="46"/>
      <c r="G41" s="70">
        <v>50</v>
      </c>
      <c r="H41" s="5" t="s">
        <v>12</v>
      </c>
      <c r="I41" s="26">
        <v>8</v>
      </c>
      <c r="J41" s="80">
        <f t="shared" si="7"/>
        <v>400</v>
      </c>
      <c r="K41" s="183"/>
      <c r="L41" s="185" t="str">
        <f t="shared" si="8"/>
        <v/>
      </c>
    </row>
    <row r="42" spans="1:12">
      <c r="A42" s="216" t="s">
        <v>198</v>
      </c>
      <c r="B42" s="147" t="s">
        <v>211</v>
      </c>
      <c r="C42" s="57" t="s">
        <v>1</v>
      </c>
      <c r="D42" s="50"/>
      <c r="E42" s="38" t="s">
        <v>42</v>
      </c>
      <c r="F42" s="44"/>
      <c r="G42" s="67">
        <v>160</v>
      </c>
      <c r="H42" s="5" t="s">
        <v>12</v>
      </c>
      <c r="I42" s="26">
        <v>8</v>
      </c>
      <c r="J42" s="80">
        <f t="shared" si="7"/>
        <v>1280</v>
      </c>
      <c r="K42" s="183"/>
      <c r="L42" s="185" t="str">
        <f t="shared" si="8"/>
        <v/>
      </c>
    </row>
    <row r="43" spans="1:12">
      <c r="A43" s="216" t="s">
        <v>198</v>
      </c>
      <c r="B43" s="147" t="s">
        <v>212</v>
      </c>
      <c r="C43" s="57" t="s">
        <v>150</v>
      </c>
      <c r="D43" s="50"/>
      <c r="E43" s="38" t="s">
        <v>32</v>
      </c>
      <c r="F43" s="44"/>
      <c r="G43" s="70">
        <v>50</v>
      </c>
      <c r="H43" s="4" t="s">
        <v>11</v>
      </c>
      <c r="I43" s="26">
        <v>1</v>
      </c>
      <c r="J43" s="80">
        <f t="shared" ref="J43" si="10">+G43*I43</f>
        <v>50</v>
      </c>
      <c r="K43" s="183" t="s">
        <v>21</v>
      </c>
      <c r="L43" s="185">
        <f t="shared" ref="L43" si="11">IF(K43="x",-J43,"")</f>
        <v>-50</v>
      </c>
    </row>
    <row r="44" spans="1:12">
      <c r="A44" s="216" t="s">
        <v>198</v>
      </c>
      <c r="B44" s="147" t="s">
        <v>213</v>
      </c>
      <c r="C44" s="60" t="s">
        <v>156</v>
      </c>
      <c r="D44" s="53"/>
      <c r="E44" s="41" t="s">
        <v>30</v>
      </c>
      <c r="F44" s="46"/>
      <c r="G44" s="70">
        <v>40</v>
      </c>
      <c r="H44" s="4" t="s">
        <v>12</v>
      </c>
      <c r="I44" s="26">
        <v>12</v>
      </c>
      <c r="J44" s="80">
        <f t="shared" si="7"/>
        <v>480</v>
      </c>
      <c r="K44" s="183" t="s">
        <v>21</v>
      </c>
      <c r="L44" s="185">
        <f t="shared" si="8"/>
        <v>-480</v>
      </c>
    </row>
    <row r="45" spans="1:12">
      <c r="A45" s="216" t="s">
        <v>198</v>
      </c>
      <c r="B45" s="147" t="s">
        <v>214</v>
      </c>
      <c r="C45" s="60" t="s">
        <v>150</v>
      </c>
      <c r="D45" s="53"/>
      <c r="E45" s="41" t="s">
        <v>62</v>
      </c>
      <c r="F45" s="46"/>
      <c r="G45" s="70">
        <v>35</v>
      </c>
      <c r="H45" s="4" t="s">
        <v>11</v>
      </c>
      <c r="I45" s="26">
        <v>1</v>
      </c>
      <c r="J45" s="80">
        <f t="shared" si="7"/>
        <v>35</v>
      </c>
      <c r="K45" s="183" t="s">
        <v>21</v>
      </c>
      <c r="L45" s="185">
        <f t="shared" si="8"/>
        <v>-35</v>
      </c>
    </row>
    <row r="46" spans="1:12" ht="14.25" thickBot="1">
      <c r="A46" s="216" t="s">
        <v>198</v>
      </c>
      <c r="B46" s="147" t="s">
        <v>215</v>
      </c>
      <c r="C46" s="61" t="s">
        <v>150</v>
      </c>
      <c r="D46" s="54"/>
      <c r="E46" s="42" t="s">
        <v>63</v>
      </c>
      <c r="F46" s="47"/>
      <c r="G46" s="69">
        <v>100</v>
      </c>
      <c r="H46" s="6" t="s">
        <v>11</v>
      </c>
      <c r="I46" s="212">
        <v>1</v>
      </c>
      <c r="J46" s="84">
        <f t="shared" si="7"/>
        <v>100</v>
      </c>
      <c r="K46" s="183" t="s">
        <v>21</v>
      </c>
      <c r="L46" s="185">
        <f t="shared" si="8"/>
        <v>-100</v>
      </c>
    </row>
    <row r="47" spans="1:12" ht="14.25" thickBot="1">
      <c r="A47" s="216" t="s">
        <v>198</v>
      </c>
      <c r="G47" s="75"/>
      <c r="H47" s="18"/>
      <c r="I47" s="3" t="s">
        <v>16</v>
      </c>
      <c r="J47" s="82">
        <f>SUBTOTAL(9,J29:J46)</f>
        <v>12700.9</v>
      </c>
      <c r="K47" s="173" t="s">
        <v>74</v>
      </c>
      <c r="L47" s="185" t="str">
        <f t="shared" si="3"/>
        <v/>
      </c>
    </row>
    <row r="48" spans="1:12" ht="14.25" thickBot="1">
      <c r="A48" s="216" t="s">
        <v>198</v>
      </c>
      <c r="C48" s="8"/>
      <c r="D48" s="8"/>
      <c r="I48" s="3" t="s">
        <v>19</v>
      </c>
      <c r="J48" s="83">
        <f>+J47/12</f>
        <v>1058.4100000000001</v>
      </c>
      <c r="K48" s="173" t="s">
        <v>74</v>
      </c>
      <c r="L48" s="185" t="str">
        <f t="shared" si="3"/>
        <v/>
      </c>
    </row>
    <row r="49" spans="1:12" ht="18" thickBot="1">
      <c r="A49" s="216" t="s">
        <v>197</v>
      </c>
      <c r="C49" s="104" t="s">
        <v>197</v>
      </c>
      <c r="D49" s="62"/>
      <c r="E49" s="7"/>
      <c r="F49" s="7"/>
      <c r="G49" s="230"/>
      <c r="H49" s="230"/>
      <c r="I49" s="230"/>
      <c r="J49" s="230"/>
      <c r="K49" s="173" t="s">
        <v>74</v>
      </c>
      <c r="L49" s="185" t="str">
        <f t="shared" si="3"/>
        <v/>
      </c>
    </row>
    <row r="50" spans="1:12" ht="14.25" thickBot="1">
      <c r="A50" s="216" t="s">
        <v>197</v>
      </c>
      <c r="C50" s="55" t="s">
        <v>22</v>
      </c>
      <c r="D50" s="211" t="s">
        <v>134</v>
      </c>
      <c r="E50" s="36" t="s">
        <v>0</v>
      </c>
      <c r="F50" s="43"/>
      <c r="G50" s="65" t="s">
        <v>3</v>
      </c>
      <c r="H50" s="15" t="s">
        <v>10</v>
      </c>
      <c r="I50" s="16"/>
      <c r="J50" s="156" t="s">
        <v>15</v>
      </c>
      <c r="K50" s="173" t="s">
        <v>74</v>
      </c>
      <c r="L50" s="184" t="s">
        <v>38</v>
      </c>
    </row>
    <row r="51" spans="1:12">
      <c r="A51" s="216" t="s">
        <v>197</v>
      </c>
      <c r="B51" s="147" t="s">
        <v>86</v>
      </c>
      <c r="C51" s="56" t="s">
        <v>159</v>
      </c>
      <c r="D51" s="50" t="s">
        <v>172</v>
      </c>
      <c r="E51" s="40" t="s">
        <v>169</v>
      </c>
      <c r="F51" s="11"/>
      <c r="G51" s="66">
        <v>240</v>
      </c>
      <c r="H51" s="4" t="s">
        <v>12</v>
      </c>
      <c r="I51" s="25">
        <v>12</v>
      </c>
      <c r="J51" s="80">
        <f>+G51*I51</f>
        <v>2880</v>
      </c>
      <c r="K51" s="183" t="s">
        <v>21</v>
      </c>
      <c r="L51" s="185">
        <f>IF(K51="x",-J51,"")</f>
        <v>-2880</v>
      </c>
    </row>
    <row r="52" spans="1:12">
      <c r="A52" s="216" t="s">
        <v>197</v>
      </c>
      <c r="B52" s="147" t="s">
        <v>87</v>
      </c>
      <c r="C52" s="57" t="s">
        <v>159</v>
      </c>
      <c r="D52" s="50" t="s">
        <v>173</v>
      </c>
      <c r="E52" s="40" t="s">
        <v>170</v>
      </c>
      <c r="F52" s="44"/>
      <c r="G52" s="67">
        <v>333</v>
      </c>
      <c r="H52" s="5" t="s">
        <v>12</v>
      </c>
      <c r="I52" s="26">
        <v>12</v>
      </c>
      <c r="J52" s="80">
        <f>+G52*I52</f>
        <v>3996</v>
      </c>
      <c r="K52" s="183" t="s">
        <v>21</v>
      </c>
      <c r="L52" s="185">
        <f>IF(K52="x",-J52,"")</f>
        <v>-3996</v>
      </c>
    </row>
    <row r="53" spans="1:12">
      <c r="A53" s="216" t="s">
        <v>197</v>
      </c>
      <c r="B53" s="147" t="s">
        <v>88</v>
      </c>
      <c r="C53" s="57" t="s">
        <v>159</v>
      </c>
      <c r="D53" s="50" t="s">
        <v>174</v>
      </c>
      <c r="E53" s="40" t="s">
        <v>168</v>
      </c>
      <c r="F53" s="46"/>
      <c r="G53" s="70">
        <v>700</v>
      </c>
      <c r="H53" s="5" t="s">
        <v>12</v>
      </c>
      <c r="I53" s="26">
        <v>12</v>
      </c>
      <c r="J53" s="80">
        <f>+G53*I53</f>
        <v>8400</v>
      </c>
      <c r="K53" s="183" t="s">
        <v>21</v>
      </c>
      <c r="L53" s="185">
        <f>IF(K53="x",-J53,"")</f>
        <v>-8400</v>
      </c>
    </row>
    <row r="54" spans="1:12">
      <c r="A54" s="216" t="s">
        <v>197</v>
      </c>
      <c r="B54" s="147" t="s">
        <v>89</v>
      </c>
      <c r="C54" s="57" t="s">
        <v>159</v>
      </c>
      <c r="D54" s="50" t="s">
        <v>175</v>
      </c>
      <c r="E54" s="40" t="s">
        <v>171</v>
      </c>
      <c r="F54" s="44"/>
      <c r="G54" s="67">
        <v>750</v>
      </c>
      <c r="H54" s="5" t="s">
        <v>12</v>
      </c>
      <c r="I54" s="26">
        <v>12</v>
      </c>
      <c r="J54" s="80">
        <f>+G54*I54</f>
        <v>9000</v>
      </c>
      <c r="K54" s="183" t="s">
        <v>21</v>
      </c>
      <c r="L54" s="185">
        <f>IF(K54="x",-J54,"")</f>
        <v>-9000</v>
      </c>
    </row>
    <row r="55" spans="1:12" ht="14.25" thickBot="1">
      <c r="A55" s="216" t="s">
        <v>197</v>
      </c>
      <c r="B55" s="147" t="s">
        <v>90</v>
      </c>
      <c r="C55" s="61" t="s">
        <v>159</v>
      </c>
      <c r="D55" s="47" t="s">
        <v>176</v>
      </c>
      <c r="E55" s="42" t="s">
        <v>167</v>
      </c>
      <c r="F55" s="47"/>
      <c r="G55" s="69">
        <v>275</v>
      </c>
      <c r="H55" s="6" t="s">
        <v>12</v>
      </c>
      <c r="I55" s="27">
        <v>12</v>
      </c>
      <c r="J55" s="84">
        <f>+G55*I55</f>
        <v>3300</v>
      </c>
      <c r="K55" s="183" t="s">
        <v>21</v>
      </c>
      <c r="L55" s="185">
        <f>IF(K55="x",-J55,"")</f>
        <v>-3300</v>
      </c>
    </row>
    <row r="56" spans="1:12" ht="14.25" thickBot="1">
      <c r="A56" s="216" t="s">
        <v>197</v>
      </c>
      <c r="I56" s="3" t="s">
        <v>16</v>
      </c>
      <c r="J56" s="82">
        <f>SUBTOTAL(9,J50:J55)</f>
        <v>27576</v>
      </c>
      <c r="K56" s="173" t="s">
        <v>74</v>
      </c>
      <c r="L56" s="185" t="str">
        <f t="shared" si="3"/>
        <v/>
      </c>
    </row>
    <row r="57" spans="1:12" ht="14.25" thickBot="1">
      <c r="A57" s="216" t="s">
        <v>197</v>
      </c>
      <c r="I57" s="3" t="s">
        <v>19</v>
      </c>
      <c r="J57" s="83">
        <f>+J56/12</f>
        <v>2298</v>
      </c>
      <c r="K57" s="173" t="s">
        <v>74</v>
      </c>
      <c r="L57" s="185" t="str">
        <f t="shared" si="3"/>
        <v/>
      </c>
    </row>
    <row r="58" spans="1:12" ht="5.0999999999999996" customHeight="1">
      <c r="A58" s="219" t="s">
        <v>130</v>
      </c>
      <c r="J58" s="85"/>
      <c r="K58" s="176" t="s">
        <v>130</v>
      </c>
      <c r="L58" s="185" t="str">
        <f t="shared" si="3"/>
        <v/>
      </c>
    </row>
    <row r="59" spans="1:12" ht="18" thickBot="1">
      <c r="A59" s="216" t="s">
        <v>35</v>
      </c>
      <c r="C59" s="104" t="s">
        <v>35</v>
      </c>
      <c r="D59" s="62"/>
      <c r="E59" s="7"/>
      <c r="F59" s="7"/>
      <c r="G59" s="230"/>
      <c r="H59" s="230"/>
      <c r="I59" s="230"/>
      <c r="J59" s="230"/>
      <c r="K59" s="173" t="s">
        <v>74</v>
      </c>
      <c r="L59" s="185" t="str">
        <f t="shared" si="3"/>
        <v/>
      </c>
    </row>
    <row r="60" spans="1:12" ht="14.25" thickBot="1">
      <c r="A60" s="216" t="s">
        <v>35</v>
      </c>
      <c r="C60" s="55" t="s">
        <v>2</v>
      </c>
      <c r="D60" s="211" t="s">
        <v>134</v>
      </c>
      <c r="E60" s="36" t="s">
        <v>0</v>
      </c>
      <c r="F60" s="43"/>
      <c r="G60" s="65" t="s">
        <v>3</v>
      </c>
      <c r="H60" s="15" t="s">
        <v>10</v>
      </c>
      <c r="I60" s="16"/>
      <c r="J60" s="156" t="s">
        <v>15</v>
      </c>
      <c r="K60" s="173" t="s">
        <v>74</v>
      </c>
      <c r="L60" s="184" t="s">
        <v>38</v>
      </c>
    </row>
    <row r="61" spans="1:12" ht="14.1" customHeight="1">
      <c r="A61" s="216" t="s">
        <v>35</v>
      </c>
      <c r="B61" s="147" t="s">
        <v>91</v>
      </c>
      <c r="C61" s="56" t="s">
        <v>9</v>
      </c>
      <c r="D61" s="50" t="s">
        <v>220</v>
      </c>
      <c r="E61" s="40" t="s">
        <v>41</v>
      </c>
      <c r="F61" s="11"/>
      <c r="G61" s="66">
        <v>50</v>
      </c>
      <c r="H61" s="4" t="s">
        <v>11</v>
      </c>
      <c r="I61" s="25">
        <v>1</v>
      </c>
      <c r="J61" s="80">
        <f t="shared" ref="J61:J82" si="12">+G61*I61</f>
        <v>50</v>
      </c>
      <c r="K61" s="183"/>
      <c r="L61" s="185" t="str">
        <f t="shared" ref="L61:L82" si="13">IF(K61="x",-J61,"")</f>
        <v/>
      </c>
    </row>
    <row r="62" spans="1:12" ht="14.1" customHeight="1">
      <c r="A62" s="216" t="s">
        <v>35</v>
      </c>
      <c r="B62" s="147" t="s">
        <v>92</v>
      </c>
      <c r="C62" s="60" t="s">
        <v>159</v>
      </c>
      <c r="D62" s="50" t="s">
        <v>220</v>
      </c>
      <c r="E62" s="41" t="s">
        <v>184</v>
      </c>
      <c r="F62" s="46"/>
      <c r="G62" s="67">
        <v>10</v>
      </c>
      <c r="H62" s="5" t="s">
        <v>12</v>
      </c>
      <c r="I62" s="26">
        <v>12</v>
      </c>
      <c r="J62" s="80">
        <f t="shared" si="12"/>
        <v>120</v>
      </c>
      <c r="K62" s="183" t="s">
        <v>21</v>
      </c>
      <c r="L62" s="185">
        <f t="shared" si="13"/>
        <v>-120</v>
      </c>
    </row>
    <row r="63" spans="1:12" ht="14.1" customHeight="1">
      <c r="A63" s="216" t="s">
        <v>35</v>
      </c>
      <c r="B63" s="147" t="s">
        <v>93</v>
      </c>
      <c r="C63" s="60" t="s">
        <v>177</v>
      </c>
      <c r="D63" s="50" t="s">
        <v>221</v>
      </c>
      <c r="E63" s="41" t="s">
        <v>47</v>
      </c>
      <c r="F63" s="46"/>
      <c r="G63" s="67">
        <v>240</v>
      </c>
      <c r="H63" s="5" t="s">
        <v>11</v>
      </c>
      <c r="I63" s="26">
        <v>1</v>
      </c>
      <c r="J63" s="80">
        <f t="shared" si="12"/>
        <v>240</v>
      </c>
      <c r="K63" s="183" t="s">
        <v>21</v>
      </c>
      <c r="L63" s="185">
        <f t="shared" si="13"/>
        <v>-240</v>
      </c>
    </row>
    <row r="64" spans="1:12" ht="14.1" customHeight="1">
      <c r="A64" s="216" t="s">
        <v>35</v>
      </c>
      <c r="B64" s="147" t="s">
        <v>94</v>
      </c>
      <c r="C64" s="60" t="s">
        <v>178</v>
      </c>
      <c r="D64" s="50" t="s">
        <v>221</v>
      </c>
      <c r="E64" s="41" t="s">
        <v>48</v>
      </c>
      <c r="F64" s="46"/>
      <c r="G64" s="67">
        <v>130</v>
      </c>
      <c r="H64" s="5" t="s">
        <v>11</v>
      </c>
      <c r="I64" s="26">
        <v>1</v>
      </c>
      <c r="J64" s="80">
        <f t="shared" si="12"/>
        <v>130</v>
      </c>
      <c r="K64" s="183" t="s">
        <v>21</v>
      </c>
      <c r="L64" s="185">
        <f t="shared" si="13"/>
        <v>-130</v>
      </c>
    </row>
    <row r="65" spans="1:12" ht="14.1" customHeight="1">
      <c r="A65" s="216" t="s">
        <v>35</v>
      </c>
      <c r="B65" s="147" t="s">
        <v>95</v>
      </c>
      <c r="C65" s="60" t="s">
        <v>4</v>
      </c>
      <c r="D65" s="50" t="s">
        <v>221</v>
      </c>
      <c r="E65" s="41" t="s">
        <v>49</v>
      </c>
      <c r="F65" s="46"/>
      <c r="G65" s="70">
        <v>650</v>
      </c>
      <c r="H65" s="5" t="s">
        <v>11</v>
      </c>
      <c r="I65" s="26">
        <v>1</v>
      </c>
      <c r="J65" s="80">
        <f t="shared" si="12"/>
        <v>650</v>
      </c>
      <c r="K65" s="183" t="s">
        <v>21</v>
      </c>
      <c r="L65" s="185">
        <f t="shared" si="13"/>
        <v>-650</v>
      </c>
    </row>
    <row r="66" spans="1:12" ht="14.1" customHeight="1">
      <c r="A66" s="216" t="s">
        <v>35</v>
      </c>
      <c r="B66" s="147" t="s">
        <v>96</v>
      </c>
      <c r="C66" s="60" t="s">
        <v>179</v>
      </c>
      <c r="D66" s="50" t="s">
        <v>221</v>
      </c>
      <c r="E66" s="41" t="s">
        <v>185</v>
      </c>
      <c r="F66" s="46"/>
      <c r="G66" s="70">
        <v>150</v>
      </c>
      <c r="H66" s="10" t="s">
        <v>12</v>
      </c>
      <c r="I66" s="28">
        <v>12</v>
      </c>
      <c r="J66" s="80">
        <f t="shared" si="12"/>
        <v>1800</v>
      </c>
      <c r="K66" s="183"/>
      <c r="L66" s="185" t="str">
        <f t="shared" si="13"/>
        <v/>
      </c>
    </row>
    <row r="67" spans="1:12" ht="14.1" customHeight="1">
      <c r="A67" s="216" t="s">
        <v>35</v>
      </c>
      <c r="B67" s="147" t="s">
        <v>97</v>
      </c>
      <c r="C67" s="60" t="s">
        <v>180</v>
      </c>
      <c r="D67" s="50" t="s">
        <v>221</v>
      </c>
      <c r="E67" s="41" t="s">
        <v>50</v>
      </c>
      <c r="F67" s="46"/>
      <c r="G67" s="70">
        <v>450</v>
      </c>
      <c r="H67" s="10" t="s">
        <v>133</v>
      </c>
      <c r="I67" s="28">
        <v>4</v>
      </c>
      <c r="J67" s="80">
        <f t="shared" si="12"/>
        <v>1800</v>
      </c>
      <c r="K67" s="183" t="s">
        <v>21</v>
      </c>
      <c r="L67" s="185">
        <f t="shared" si="13"/>
        <v>-1800</v>
      </c>
    </row>
    <row r="68" spans="1:12" ht="14.1" customHeight="1">
      <c r="A68" s="216" t="s">
        <v>35</v>
      </c>
      <c r="B68" s="147" t="s">
        <v>98</v>
      </c>
      <c r="C68" s="60" t="s">
        <v>150</v>
      </c>
      <c r="D68" s="50" t="s">
        <v>221</v>
      </c>
      <c r="E68" s="41" t="s">
        <v>51</v>
      </c>
      <c r="F68" s="46"/>
      <c r="G68" s="70">
        <v>25</v>
      </c>
      <c r="H68" s="10" t="s">
        <v>11</v>
      </c>
      <c r="I68" s="28">
        <v>1</v>
      </c>
      <c r="J68" s="80">
        <f t="shared" si="12"/>
        <v>25</v>
      </c>
      <c r="K68" s="183" t="s">
        <v>21</v>
      </c>
      <c r="L68" s="185">
        <f t="shared" si="13"/>
        <v>-25</v>
      </c>
    </row>
    <row r="69" spans="1:12" ht="14.1" customHeight="1">
      <c r="A69" s="216" t="s">
        <v>35</v>
      </c>
      <c r="B69" s="147" t="s">
        <v>99</v>
      </c>
      <c r="C69" s="60" t="s">
        <v>150</v>
      </c>
      <c r="D69" s="50" t="s">
        <v>221</v>
      </c>
      <c r="E69" s="41" t="s">
        <v>52</v>
      </c>
      <c r="F69" s="46"/>
      <c r="G69" s="70">
        <v>520</v>
      </c>
      <c r="H69" s="10" t="s">
        <v>11</v>
      </c>
      <c r="I69" s="28">
        <v>1</v>
      </c>
      <c r="J69" s="80">
        <f t="shared" si="12"/>
        <v>520</v>
      </c>
      <c r="K69" s="183" t="s">
        <v>21</v>
      </c>
      <c r="L69" s="185">
        <f t="shared" si="13"/>
        <v>-520</v>
      </c>
    </row>
    <row r="70" spans="1:12" ht="14.1" customHeight="1">
      <c r="A70" s="216" t="s">
        <v>35</v>
      </c>
      <c r="B70" s="147" t="s">
        <v>100</v>
      </c>
      <c r="C70" s="60" t="s">
        <v>181</v>
      </c>
      <c r="D70" s="50" t="s">
        <v>222</v>
      </c>
      <c r="E70" s="41" t="s">
        <v>53</v>
      </c>
      <c r="F70" s="46"/>
      <c r="G70" s="70">
        <v>300</v>
      </c>
      <c r="H70" s="10" t="s">
        <v>12</v>
      </c>
      <c r="I70" s="28">
        <v>12</v>
      </c>
      <c r="J70" s="80">
        <f t="shared" si="12"/>
        <v>3600</v>
      </c>
      <c r="K70" s="183" t="s">
        <v>21</v>
      </c>
      <c r="L70" s="185">
        <f t="shared" si="13"/>
        <v>-3600</v>
      </c>
    </row>
    <row r="71" spans="1:12" ht="14.1" customHeight="1">
      <c r="A71" s="216" t="s">
        <v>35</v>
      </c>
      <c r="B71" s="147" t="s">
        <v>101</v>
      </c>
      <c r="C71" s="60" t="s">
        <v>4</v>
      </c>
      <c r="D71" s="50" t="s">
        <v>222</v>
      </c>
      <c r="E71" s="41" t="s">
        <v>49</v>
      </c>
      <c r="F71" s="46"/>
      <c r="G71" s="70">
        <v>150</v>
      </c>
      <c r="H71" s="5" t="s">
        <v>11</v>
      </c>
      <c r="I71" s="26">
        <v>1</v>
      </c>
      <c r="J71" s="80">
        <f t="shared" si="12"/>
        <v>150</v>
      </c>
      <c r="K71" s="183" t="s">
        <v>21</v>
      </c>
      <c r="L71" s="185">
        <f t="shared" si="13"/>
        <v>-150</v>
      </c>
    </row>
    <row r="72" spans="1:12" ht="14.1" customHeight="1">
      <c r="A72" s="216" t="s">
        <v>35</v>
      </c>
      <c r="B72" s="147" t="s">
        <v>102</v>
      </c>
      <c r="C72" s="60" t="s">
        <v>4</v>
      </c>
      <c r="D72" s="50" t="s">
        <v>223</v>
      </c>
      <c r="E72" s="41" t="s">
        <v>49</v>
      </c>
      <c r="F72" s="46"/>
      <c r="G72" s="70">
        <v>20</v>
      </c>
      <c r="H72" s="5" t="s">
        <v>11</v>
      </c>
      <c r="I72" s="26">
        <v>1</v>
      </c>
      <c r="J72" s="80">
        <f t="shared" ref="J72" si="14">+G72*I72</f>
        <v>20</v>
      </c>
      <c r="K72" s="183" t="s">
        <v>21</v>
      </c>
      <c r="L72" s="185">
        <f t="shared" ref="L72" si="15">IF(K72="x",-J72,"")</f>
        <v>-20</v>
      </c>
    </row>
    <row r="73" spans="1:12" ht="14.1" customHeight="1">
      <c r="A73" s="216" t="s">
        <v>35</v>
      </c>
      <c r="B73" s="147" t="s">
        <v>103</v>
      </c>
      <c r="C73" s="60" t="s">
        <v>4</v>
      </c>
      <c r="D73" s="50" t="s">
        <v>224</v>
      </c>
      <c r="E73" s="41" t="s">
        <v>49</v>
      </c>
      <c r="F73" s="46"/>
      <c r="G73" s="70">
        <v>240</v>
      </c>
      <c r="H73" s="5" t="s">
        <v>11</v>
      </c>
      <c r="I73" s="26">
        <v>1</v>
      </c>
      <c r="J73" s="80">
        <f t="shared" si="12"/>
        <v>240</v>
      </c>
      <c r="K73" s="183" t="s">
        <v>21</v>
      </c>
      <c r="L73" s="185">
        <f t="shared" si="13"/>
        <v>-240</v>
      </c>
    </row>
    <row r="74" spans="1:12" ht="14.1" customHeight="1">
      <c r="A74" s="216" t="s">
        <v>35</v>
      </c>
      <c r="B74" s="147" t="s">
        <v>104</v>
      </c>
      <c r="C74" s="60" t="s">
        <v>182</v>
      </c>
      <c r="D74" s="50" t="s">
        <v>224</v>
      </c>
      <c r="E74" s="41" t="s">
        <v>185</v>
      </c>
      <c r="F74" s="46"/>
      <c r="G74" s="70">
        <v>150</v>
      </c>
      <c r="H74" s="5" t="s">
        <v>12</v>
      </c>
      <c r="I74" s="26">
        <v>12</v>
      </c>
      <c r="J74" s="80">
        <f t="shared" si="12"/>
        <v>1800</v>
      </c>
      <c r="K74" s="183"/>
      <c r="L74" s="185" t="str">
        <f t="shared" si="13"/>
        <v/>
      </c>
    </row>
    <row r="75" spans="1:12" ht="14.1" customHeight="1">
      <c r="A75" s="216" t="s">
        <v>35</v>
      </c>
      <c r="B75" s="147" t="s">
        <v>105</v>
      </c>
      <c r="C75" s="60" t="s">
        <v>180</v>
      </c>
      <c r="D75" s="50" t="s">
        <v>224</v>
      </c>
      <c r="E75" s="41" t="s">
        <v>54</v>
      </c>
      <c r="F75" s="46"/>
      <c r="G75" s="70">
        <v>350</v>
      </c>
      <c r="H75" s="5" t="s">
        <v>133</v>
      </c>
      <c r="I75" s="26">
        <v>4</v>
      </c>
      <c r="J75" s="80">
        <f t="shared" si="12"/>
        <v>1400</v>
      </c>
      <c r="K75" s="183" t="s">
        <v>21</v>
      </c>
      <c r="L75" s="185">
        <f t="shared" si="13"/>
        <v>-1400</v>
      </c>
    </row>
    <row r="76" spans="1:12" ht="14.1" customHeight="1">
      <c r="A76" s="216" t="s">
        <v>35</v>
      </c>
      <c r="B76" s="147" t="s">
        <v>106</v>
      </c>
      <c r="C76" s="60" t="s">
        <v>150</v>
      </c>
      <c r="D76" s="50" t="s">
        <v>224</v>
      </c>
      <c r="E76" s="41" t="s">
        <v>51</v>
      </c>
      <c r="F76" s="46"/>
      <c r="G76" s="70">
        <v>25</v>
      </c>
      <c r="H76" s="5" t="s">
        <v>11</v>
      </c>
      <c r="I76" s="26">
        <v>1</v>
      </c>
      <c r="J76" s="80">
        <f t="shared" si="12"/>
        <v>25</v>
      </c>
      <c r="K76" s="183" t="s">
        <v>21</v>
      </c>
      <c r="L76" s="185">
        <f t="shared" si="13"/>
        <v>-25</v>
      </c>
    </row>
    <row r="77" spans="1:12" ht="14.1" customHeight="1">
      <c r="A77" s="216" t="s">
        <v>35</v>
      </c>
      <c r="B77" s="147" t="s">
        <v>107</v>
      </c>
      <c r="C77" s="60" t="s">
        <v>150</v>
      </c>
      <c r="D77" s="50" t="s">
        <v>224</v>
      </c>
      <c r="E77" s="41" t="s">
        <v>52</v>
      </c>
      <c r="F77" s="46"/>
      <c r="G77" s="70">
        <v>300</v>
      </c>
      <c r="H77" s="10" t="s">
        <v>11</v>
      </c>
      <c r="I77" s="28">
        <v>1</v>
      </c>
      <c r="J77" s="80">
        <f t="shared" si="12"/>
        <v>300</v>
      </c>
      <c r="K77" s="183" t="s">
        <v>21</v>
      </c>
      <c r="L77" s="185">
        <f t="shared" si="13"/>
        <v>-300</v>
      </c>
    </row>
    <row r="78" spans="1:12" ht="14.1" customHeight="1">
      <c r="A78" s="216" t="s">
        <v>35</v>
      </c>
      <c r="B78" s="147" t="s">
        <v>108</v>
      </c>
      <c r="C78" s="60" t="s">
        <v>183</v>
      </c>
      <c r="D78" s="50" t="s">
        <v>224</v>
      </c>
      <c r="E78" s="41" t="s">
        <v>55</v>
      </c>
      <c r="F78" s="46"/>
      <c r="G78" s="70">
        <v>320</v>
      </c>
      <c r="H78" s="10" t="s">
        <v>11</v>
      </c>
      <c r="I78" s="28">
        <v>1</v>
      </c>
      <c r="J78" s="80">
        <f t="shared" si="12"/>
        <v>320</v>
      </c>
      <c r="K78" s="183" t="s">
        <v>21</v>
      </c>
      <c r="L78" s="185">
        <f t="shared" si="13"/>
        <v>-320</v>
      </c>
    </row>
    <row r="79" spans="1:12" ht="14.1" customHeight="1">
      <c r="A79" s="216" t="s">
        <v>35</v>
      </c>
      <c r="B79" s="147" t="s">
        <v>109</v>
      </c>
      <c r="C79" s="60" t="s">
        <v>4</v>
      </c>
      <c r="D79" s="50" t="s">
        <v>225</v>
      </c>
      <c r="E79" s="41" t="s">
        <v>49</v>
      </c>
      <c r="F79" s="46"/>
      <c r="G79" s="70">
        <v>25</v>
      </c>
      <c r="H79" s="10" t="s">
        <v>133</v>
      </c>
      <c r="I79" s="28">
        <v>4</v>
      </c>
      <c r="J79" s="80">
        <f t="shared" si="12"/>
        <v>100</v>
      </c>
      <c r="K79" s="183" t="s">
        <v>21</v>
      </c>
      <c r="L79" s="185">
        <f t="shared" si="13"/>
        <v>-100</v>
      </c>
    </row>
    <row r="80" spans="1:12" ht="14.1" customHeight="1">
      <c r="A80" s="216" t="s">
        <v>35</v>
      </c>
      <c r="B80" s="147" t="s">
        <v>110</v>
      </c>
      <c r="C80" s="60" t="s">
        <v>181</v>
      </c>
      <c r="D80" s="50" t="s">
        <v>225</v>
      </c>
      <c r="E80" s="41" t="s">
        <v>53</v>
      </c>
      <c r="F80" s="46"/>
      <c r="G80" s="70">
        <v>390</v>
      </c>
      <c r="H80" s="10" t="s">
        <v>12</v>
      </c>
      <c r="I80" s="28">
        <v>12</v>
      </c>
      <c r="J80" s="80">
        <f t="shared" si="12"/>
        <v>4680</v>
      </c>
      <c r="K80" s="183" t="s">
        <v>21</v>
      </c>
      <c r="L80" s="185">
        <f t="shared" si="13"/>
        <v>-4680</v>
      </c>
    </row>
    <row r="81" spans="1:12" ht="14.1" customHeight="1">
      <c r="A81" s="216" t="s">
        <v>35</v>
      </c>
      <c r="B81" s="147" t="s">
        <v>111</v>
      </c>
      <c r="C81" s="60" t="s">
        <v>4</v>
      </c>
      <c r="D81" s="50" t="s">
        <v>226</v>
      </c>
      <c r="E81" s="41" t="s">
        <v>49</v>
      </c>
      <c r="F81" s="46"/>
      <c r="G81" s="70">
        <v>80</v>
      </c>
      <c r="H81" s="5" t="s">
        <v>133</v>
      </c>
      <c r="I81" s="26">
        <v>4</v>
      </c>
      <c r="J81" s="80">
        <f t="shared" si="12"/>
        <v>320</v>
      </c>
      <c r="K81" s="183" t="s">
        <v>21</v>
      </c>
      <c r="L81" s="185">
        <f t="shared" si="13"/>
        <v>-320</v>
      </c>
    </row>
    <row r="82" spans="1:12" ht="14.1" customHeight="1" thickBot="1">
      <c r="A82" s="216" t="s">
        <v>35</v>
      </c>
      <c r="B82" s="147" t="s">
        <v>145</v>
      </c>
      <c r="C82" s="60" t="s">
        <v>181</v>
      </c>
      <c r="D82" s="53" t="s">
        <v>226</v>
      </c>
      <c r="E82" s="41" t="s">
        <v>53</v>
      </c>
      <c r="F82" s="46"/>
      <c r="G82" s="70">
        <v>450</v>
      </c>
      <c r="H82" s="10" t="s">
        <v>12</v>
      </c>
      <c r="I82" s="28">
        <v>12</v>
      </c>
      <c r="J82" s="135">
        <f t="shared" si="12"/>
        <v>5400</v>
      </c>
      <c r="K82" s="183" t="s">
        <v>21</v>
      </c>
      <c r="L82" s="185">
        <f t="shared" si="13"/>
        <v>-5400</v>
      </c>
    </row>
    <row r="83" spans="1:12" ht="14.25" thickBot="1">
      <c r="A83" s="216" t="s">
        <v>35</v>
      </c>
      <c r="C83" s="136"/>
      <c r="D83" s="136"/>
      <c r="E83" s="136"/>
      <c r="F83" s="136"/>
      <c r="G83" s="137"/>
      <c r="H83" s="138"/>
      <c r="I83" s="139" t="s">
        <v>16</v>
      </c>
      <c r="J83" s="140">
        <f>SUBTOTAL(9,J60:J82)</f>
        <v>23690</v>
      </c>
      <c r="K83" s="173" t="s">
        <v>74</v>
      </c>
      <c r="L83" s="185" t="str">
        <f t="shared" ref="L83:L100" si="16">IF(K83="x",-J83,"")</f>
        <v/>
      </c>
    </row>
    <row r="84" spans="1:12" ht="14.25" thickBot="1">
      <c r="A84" s="216" t="s">
        <v>35</v>
      </c>
      <c r="C84" s="8"/>
      <c r="D84" s="8"/>
      <c r="I84" s="3" t="s">
        <v>19</v>
      </c>
      <c r="J84" s="83">
        <f>+J83/12</f>
        <v>1974.17</v>
      </c>
      <c r="K84" s="173" t="s">
        <v>74</v>
      </c>
      <c r="L84" s="185" t="str">
        <f t="shared" si="16"/>
        <v/>
      </c>
    </row>
    <row r="85" spans="1:12" ht="18" thickBot="1">
      <c r="A85" s="216" t="s">
        <v>67</v>
      </c>
      <c r="C85" s="186" t="s">
        <v>67</v>
      </c>
      <c r="D85" s="62"/>
      <c r="E85" s="7"/>
      <c r="F85" s="7"/>
      <c r="G85" s="230"/>
      <c r="H85" s="230"/>
      <c r="I85" s="230"/>
      <c r="J85" s="230"/>
      <c r="K85" s="173" t="s">
        <v>74</v>
      </c>
      <c r="L85" s="185" t="str">
        <f t="shared" si="16"/>
        <v/>
      </c>
    </row>
    <row r="86" spans="1:12" ht="14.25" thickBot="1">
      <c r="A86" s="216" t="s">
        <v>67</v>
      </c>
      <c r="C86" s="55" t="s">
        <v>2</v>
      </c>
      <c r="D86" s="211" t="s">
        <v>135</v>
      </c>
      <c r="E86" s="36" t="s">
        <v>0</v>
      </c>
      <c r="F86" s="43"/>
      <c r="G86" s="65" t="s">
        <v>3</v>
      </c>
      <c r="H86" s="15" t="s">
        <v>10</v>
      </c>
      <c r="I86" s="16"/>
      <c r="J86" s="156" t="s">
        <v>15</v>
      </c>
      <c r="K86" s="173" t="s">
        <v>74</v>
      </c>
      <c r="L86" s="188" t="s">
        <v>38</v>
      </c>
    </row>
    <row r="87" spans="1:12" ht="14.1" customHeight="1">
      <c r="A87" s="216" t="s">
        <v>67</v>
      </c>
      <c r="B87" s="147" t="s">
        <v>76</v>
      </c>
      <c r="C87" s="56" t="s">
        <v>159</v>
      </c>
      <c r="D87" s="37"/>
      <c r="E87" s="40" t="s">
        <v>26</v>
      </c>
      <c r="F87" s="11"/>
      <c r="G87" s="197">
        <v>90</v>
      </c>
      <c r="H87" s="164" t="s">
        <v>11</v>
      </c>
      <c r="I87" s="165">
        <v>1</v>
      </c>
      <c r="J87" s="166">
        <f t="shared" ref="J87:J96" si="17">+G87*I87</f>
        <v>90</v>
      </c>
      <c r="K87" s="187"/>
      <c r="L87" s="189" t="str">
        <f t="shared" si="16"/>
        <v/>
      </c>
    </row>
    <row r="88" spans="1:12" ht="14.1" customHeight="1">
      <c r="A88" s="216" t="s">
        <v>67</v>
      </c>
      <c r="B88" s="147" t="s">
        <v>112</v>
      </c>
      <c r="C88" s="56" t="s">
        <v>150</v>
      </c>
      <c r="D88" s="37"/>
      <c r="E88" s="40" t="s">
        <v>57</v>
      </c>
      <c r="F88" s="11"/>
      <c r="G88" s="197">
        <v>178.5</v>
      </c>
      <c r="H88" s="164" t="s">
        <v>11</v>
      </c>
      <c r="I88" s="165">
        <v>1</v>
      </c>
      <c r="J88" s="166">
        <f t="shared" si="17"/>
        <v>178.5</v>
      </c>
      <c r="K88" s="187"/>
      <c r="L88" s="189" t="str">
        <f t="shared" si="16"/>
        <v/>
      </c>
    </row>
    <row r="89" spans="1:12" ht="14.1" customHeight="1">
      <c r="A89" s="216" t="s">
        <v>67</v>
      </c>
      <c r="B89" s="147" t="s">
        <v>113</v>
      </c>
      <c r="C89" s="57"/>
      <c r="D89" s="93"/>
      <c r="E89" s="38"/>
      <c r="F89" s="44"/>
      <c r="G89" s="198"/>
      <c r="H89" s="167"/>
      <c r="I89" s="168"/>
      <c r="J89" s="166">
        <f t="shared" si="17"/>
        <v>0</v>
      </c>
      <c r="K89" s="187"/>
      <c r="L89" s="189" t="str">
        <f t="shared" si="16"/>
        <v/>
      </c>
    </row>
    <row r="90" spans="1:12" ht="14.1" customHeight="1">
      <c r="A90" s="216" t="s">
        <v>67</v>
      </c>
      <c r="B90" s="147" t="s">
        <v>114</v>
      </c>
      <c r="C90" s="57"/>
      <c r="D90" s="93"/>
      <c r="E90" s="38"/>
      <c r="F90" s="11"/>
      <c r="G90" s="198"/>
      <c r="H90" s="167"/>
      <c r="I90" s="168"/>
      <c r="J90" s="166">
        <f t="shared" si="17"/>
        <v>0</v>
      </c>
      <c r="K90" s="187"/>
      <c r="L90" s="189" t="str">
        <f t="shared" si="16"/>
        <v/>
      </c>
    </row>
    <row r="91" spans="1:12" ht="14.1" customHeight="1">
      <c r="A91" s="216" t="s">
        <v>67</v>
      </c>
      <c r="B91" s="147" t="s">
        <v>115</v>
      </c>
      <c r="C91" s="57"/>
      <c r="D91" s="93"/>
      <c r="E91" s="38"/>
      <c r="F91" s="11"/>
      <c r="G91" s="197"/>
      <c r="H91" s="167"/>
      <c r="I91" s="168"/>
      <c r="J91" s="166">
        <f t="shared" si="17"/>
        <v>0</v>
      </c>
      <c r="K91" s="187"/>
      <c r="L91" s="189" t="str">
        <f t="shared" si="16"/>
        <v/>
      </c>
    </row>
    <row r="92" spans="1:12" ht="14.1" customHeight="1">
      <c r="A92" s="216" t="s">
        <v>67</v>
      </c>
      <c r="B92" s="147" t="s">
        <v>116</v>
      </c>
      <c r="C92" s="57"/>
      <c r="D92" s="93"/>
      <c r="E92" s="38"/>
      <c r="F92" s="11"/>
      <c r="G92" s="197"/>
      <c r="H92" s="167"/>
      <c r="I92" s="168"/>
      <c r="J92" s="166">
        <f t="shared" si="17"/>
        <v>0</v>
      </c>
      <c r="K92" s="187"/>
      <c r="L92" s="189" t="str">
        <f t="shared" si="16"/>
        <v/>
      </c>
    </row>
    <row r="93" spans="1:12" ht="14.1" customHeight="1">
      <c r="A93" s="216" t="s">
        <v>67</v>
      </c>
      <c r="B93" s="147" t="s">
        <v>117</v>
      </c>
      <c r="C93" s="57"/>
      <c r="D93" s="93"/>
      <c r="E93" s="38"/>
      <c r="F93" s="11"/>
      <c r="G93" s="197"/>
      <c r="H93" s="167"/>
      <c r="I93" s="168"/>
      <c r="J93" s="166">
        <f t="shared" si="17"/>
        <v>0</v>
      </c>
      <c r="K93" s="187"/>
      <c r="L93" s="189" t="str">
        <f t="shared" si="16"/>
        <v/>
      </c>
    </row>
    <row r="94" spans="1:12" ht="14.1" customHeight="1">
      <c r="A94" s="216" t="s">
        <v>67</v>
      </c>
      <c r="B94" s="147" t="s">
        <v>118</v>
      </c>
      <c r="C94" s="57"/>
      <c r="D94" s="93"/>
      <c r="E94" s="38"/>
      <c r="F94" s="11"/>
      <c r="G94" s="197"/>
      <c r="H94" s="167"/>
      <c r="I94" s="168"/>
      <c r="J94" s="166">
        <f t="shared" si="17"/>
        <v>0</v>
      </c>
      <c r="K94" s="187"/>
      <c r="L94" s="189" t="str">
        <f t="shared" si="16"/>
        <v/>
      </c>
    </row>
    <row r="95" spans="1:12" ht="14.1" customHeight="1">
      <c r="A95" s="216" t="s">
        <v>67</v>
      </c>
      <c r="B95" s="147" t="s">
        <v>119</v>
      </c>
      <c r="C95" s="57"/>
      <c r="D95" s="93"/>
      <c r="E95" s="38"/>
      <c r="F95" s="11"/>
      <c r="G95" s="197"/>
      <c r="H95" s="167"/>
      <c r="I95" s="168"/>
      <c r="J95" s="166">
        <f t="shared" si="17"/>
        <v>0</v>
      </c>
      <c r="K95" s="187"/>
      <c r="L95" s="189" t="str">
        <f t="shared" si="16"/>
        <v/>
      </c>
    </row>
    <row r="96" spans="1:12" ht="14.1" customHeight="1" thickBot="1">
      <c r="A96" s="216" t="s">
        <v>67</v>
      </c>
      <c r="B96" s="147" t="s">
        <v>120</v>
      </c>
      <c r="C96" s="61"/>
      <c r="D96" s="94"/>
      <c r="E96" s="42"/>
      <c r="F96" s="47"/>
      <c r="G96" s="199"/>
      <c r="H96" s="169"/>
      <c r="I96" s="170"/>
      <c r="J96" s="171">
        <f t="shared" si="17"/>
        <v>0</v>
      </c>
      <c r="K96" s="187"/>
      <c r="L96" s="189" t="str">
        <f t="shared" si="16"/>
        <v/>
      </c>
    </row>
    <row r="97" spans="1:12" ht="14.25" thickBot="1">
      <c r="A97" s="216" t="s">
        <v>67</v>
      </c>
      <c r="I97" s="3" t="s">
        <v>16</v>
      </c>
      <c r="J97" s="200">
        <f>SUBTOTAL(9,J86:J96)</f>
        <v>268.5</v>
      </c>
      <c r="K97" s="173" t="s">
        <v>74</v>
      </c>
      <c r="L97" s="189" t="str">
        <f t="shared" si="16"/>
        <v/>
      </c>
    </row>
    <row r="98" spans="1:12" ht="14.25" thickBot="1">
      <c r="A98" s="216" t="s">
        <v>67</v>
      </c>
      <c r="I98" s="3" t="s">
        <v>19</v>
      </c>
      <c r="J98" s="201">
        <f>+J97/12</f>
        <v>22.38</v>
      </c>
      <c r="K98" s="173" t="s">
        <v>74</v>
      </c>
      <c r="L98" s="189" t="str">
        <f t="shared" si="16"/>
        <v/>
      </c>
    </row>
    <row r="99" spans="1:12" ht="5.0999999999999996" customHeight="1">
      <c r="A99" s="219" t="s">
        <v>130</v>
      </c>
      <c r="J99" s="85"/>
      <c r="K99" s="176" t="s">
        <v>130</v>
      </c>
      <c r="L99" s="175" t="str">
        <f t="shared" si="16"/>
        <v/>
      </c>
    </row>
    <row r="100" spans="1:12" ht="18" thickBot="1">
      <c r="A100" s="216" t="s">
        <v>14</v>
      </c>
      <c r="C100" s="163" t="s">
        <v>14</v>
      </c>
      <c r="D100" s="62"/>
      <c r="E100" s="7"/>
      <c r="F100" s="7"/>
      <c r="G100" s="230"/>
      <c r="H100" s="230"/>
      <c r="I100" s="230"/>
      <c r="J100" s="230"/>
      <c r="K100" s="173" t="s">
        <v>74</v>
      </c>
      <c r="L100" s="175" t="str">
        <f t="shared" si="16"/>
        <v/>
      </c>
    </row>
    <row r="101" spans="1:12" ht="14.25" thickBot="1">
      <c r="A101" s="216" t="s">
        <v>14</v>
      </c>
      <c r="C101" s="55" t="s">
        <v>65</v>
      </c>
      <c r="D101" s="49"/>
      <c r="E101" s="36" t="s">
        <v>0</v>
      </c>
      <c r="F101" s="65"/>
      <c r="G101" s="65" t="s">
        <v>3</v>
      </c>
      <c r="H101" s="15" t="s">
        <v>10</v>
      </c>
      <c r="I101" s="16"/>
      <c r="J101" s="156" t="s">
        <v>15</v>
      </c>
      <c r="K101" s="173" t="s">
        <v>74</v>
      </c>
      <c r="L101" s="177" t="s">
        <v>38</v>
      </c>
    </row>
    <row r="102" spans="1:12" ht="14.1" customHeight="1" thickBot="1">
      <c r="A102" s="216" t="s">
        <v>14</v>
      </c>
      <c r="B102" s="147" t="s">
        <v>121</v>
      </c>
      <c r="C102" s="105" t="s">
        <v>23</v>
      </c>
      <c r="D102" s="106"/>
      <c r="E102" s="107" t="s">
        <v>14</v>
      </c>
      <c r="F102" s="108"/>
      <c r="G102" s="109">
        <v>1200</v>
      </c>
      <c r="H102" s="110" t="s">
        <v>12</v>
      </c>
      <c r="I102" s="111">
        <v>12</v>
      </c>
      <c r="J102" s="112">
        <f>+G102*I102</f>
        <v>14400</v>
      </c>
      <c r="K102" s="178" t="s">
        <v>21</v>
      </c>
      <c r="L102" s="202">
        <f t="shared" ref="L102:L114" si="18">IF(K102="x",J102,"")</f>
        <v>14400</v>
      </c>
    </row>
    <row r="103" spans="1:12" ht="14.25" thickBot="1">
      <c r="A103" s="216" t="s">
        <v>14</v>
      </c>
      <c r="F103" s="95"/>
      <c r="G103" s="95"/>
      <c r="I103" s="3" t="s">
        <v>16</v>
      </c>
      <c r="J103" s="88">
        <f>SUBTOTAL(9,J101:J102)</f>
        <v>14400</v>
      </c>
      <c r="K103" s="173" t="s">
        <v>74</v>
      </c>
      <c r="L103" s="202" t="str">
        <f t="shared" ref="L103:L104" si="19">IF(K103="x",J103,"")</f>
        <v/>
      </c>
    </row>
    <row r="104" spans="1:12" ht="14.25" thickBot="1">
      <c r="A104" s="216" t="s">
        <v>14</v>
      </c>
      <c r="I104" s="3" t="s">
        <v>19</v>
      </c>
      <c r="J104" s="89">
        <f>+J103/12</f>
        <v>1200</v>
      </c>
      <c r="K104" s="173" t="s">
        <v>74</v>
      </c>
      <c r="L104" s="202" t="str">
        <f t="shared" si="19"/>
        <v/>
      </c>
    </row>
    <row r="105" spans="1:12" ht="18" thickBot="1">
      <c r="A105" s="216" t="s">
        <v>66</v>
      </c>
      <c r="C105" s="163" t="s">
        <v>66</v>
      </c>
      <c r="D105" s="62"/>
      <c r="E105" s="7"/>
      <c r="F105" s="7"/>
      <c r="G105" s="230"/>
      <c r="H105" s="230"/>
      <c r="I105" s="230"/>
      <c r="J105" s="230"/>
      <c r="K105" s="173" t="s">
        <v>74</v>
      </c>
      <c r="L105" s="202" t="str">
        <f t="shared" ref="L105" si="20">IF(K105="x",-J105,"")</f>
        <v/>
      </c>
    </row>
    <row r="106" spans="1:12" ht="14.1" customHeight="1" thickBot="1">
      <c r="A106" s="216" t="s">
        <v>66</v>
      </c>
      <c r="C106" s="55" t="s">
        <v>65</v>
      </c>
      <c r="D106" s="211" t="s">
        <v>134</v>
      </c>
      <c r="E106" s="36" t="s">
        <v>0</v>
      </c>
      <c r="F106" s="65" t="s">
        <v>45</v>
      </c>
      <c r="G106" s="65" t="s">
        <v>46</v>
      </c>
      <c r="H106" s="15" t="s">
        <v>10</v>
      </c>
      <c r="I106" s="16"/>
      <c r="J106" s="156" t="s">
        <v>15</v>
      </c>
      <c r="K106" s="173" t="s">
        <v>74</v>
      </c>
      <c r="L106" s="177" t="s">
        <v>38</v>
      </c>
    </row>
    <row r="107" spans="1:12" ht="14.1" customHeight="1">
      <c r="A107" s="216" t="s">
        <v>66</v>
      </c>
      <c r="B107" s="147" t="s">
        <v>122</v>
      </c>
      <c r="C107" s="56" t="s">
        <v>186</v>
      </c>
      <c r="D107" s="53" t="s">
        <v>162</v>
      </c>
      <c r="E107" s="40" t="s">
        <v>64</v>
      </c>
      <c r="F107" s="71">
        <v>2000</v>
      </c>
      <c r="G107" s="71">
        <v>250</v>
      </c>
      <c r="H107" s="17" t="s">
        <v>12</v>
      </c>
      <c r="I107" s="29">
        <v>12</v>
      </c>
      <c r="J107" s="86">
        <f t="shared" ref="J107:J112" si="21">(+G107+F107)*I107</f>
        <v>27000</v>
      </c>
      <c r="K107" s="178" t="s">
        <v>21</v>
      </c>
      <c r="L107" s="202">
        <f t="shared" ref="L107:L112" si="22">IF(K107="x",J107,"")</f>
        <v>27000</v>
      </c>
    </row>
    <row r="108" spans="1:12" ht="14.1" customHeight="1">
      <c r="A108" s="216" t="s">
        <v>66</v>
      </c>
      <c r="B108" s="147" t="s">
        <v>125</v>
      </c>
      <c r="C108" s="56" t="s">
        <v>187</v>
      </c>
      <c r="D108" s="53" t="s">
        <v>163</v>
      </c>
      <c r="E108" s="40" t="s">
        <v>64</v>
      </c>
      <c r="F108" s="72">
        <v>1000</v>
      </c>
      <c r="G108" s="72">
        <v>200</v>
      </c>
      <c r="H108" s="13" t="s">
        <v>12</v>
      </c>
      <c r="I108" s="30">
        <v>12</v>
      </c>
      <c r="J108" s="86">
        <f t="shared" si="21"/>
        <v>14400</v>
      </c>
      <c r="K108" s="178" t="s">
        <v>21</v>
      </c>
      <c r="L108" s="202">
        <f t="shared" si="22"/>
        <v>14400</v>
      </c>
    </row>
    <row r="109" spans="1:12" ht="14.1" customHeight="1">
      <c r="A109" s="216" t="s">
        <v>66</v>
      </c>
      <c r="B109" s="147" t="s">
        <v>123</v>
      </c>
      <c r="C109" s="56" t="s">
        <v>188</v>
      </c>
      <c r="D109" s="53" t="s">
        <v>164</v>
      </c>
      <c r="E109" s="40" t="s">
        <v>64</v>
      </c>
      <c r="F109" s="72">
        <v>50</v>
      </c>
      <c r="G109" s="72">
        <v>0</v>
      </c>
      <c r="H109" s="13" t="s">
        <v>12</v>
      </c>
      <c r="I109" s="30">
        <v>12</v>
      </c>
      <c r="J109" s="86">
        <f t="shared" si="21"/>
        <v>600</v>
      </c>
      <c r="K109" s="178" t="s">
        <v>21</v>
      </c>
      <c r="L109" s="202">
        <f t="shared" si="22"/>
        <v>600</v>
      </c>
    </row>
    <row r="110" spans="1:12" ht="14.1" customHeight="1">
      <c r="A110" s="216" t="s">
        <v>66</v>
      </c>
      <c r="B110" s="147" t="s">
        <v>124</v>
      </c>
      <c r="C110" s="56" t="s">
        <v>189</v>
      </c>
      <c r="D110" s="53" t="s">
        <v>165</v>
      </c>
      <c r="E110" s="40" t="s">
        <v>64</v>
      </c>
      <c r="F110" s="72">
        <v>2000</v>
      </c>
      <c r="G110" s="72">
        <v>175</v>
      </c>
      <c r="H110" s="13" t="s">
        <v>12</v>
      </c>
      <c r="I110" s="30">
        <v>12</v>
      </c>
      <c r="J110" s="86">
        <f t="shared" si="21"/>
        <v>26100</v>
      </c>
      <c r="K110" s="178" t="s">
        <v>21</v>
      </c>
      <c r="L110" s="202">
        <f t="shared" si="22"/>
        <v>26100</v>
      </c>
    </row>
    <row r="111" spans="1:12" ht="14.1" customHeight="1">
      <c r="A111" s="216" t="s">
        <v>66</v>
      </c>
      <c r="B111" s="147" t="s">
        <v>126</v>
      </c>
      <c r="C111" s="56" t="s">
        <v>190</v>
      </c>
      <c r="D111" s="53" t="s">
        <v>166</v>
      </c>
      <c r="E111" s="40" t="s">
        <v>64</v>
      </c>
      <c r="F111" s="72">
        <v>1000</v>
      </c>
      <c r="G111" s="72">
        <v>200</v>
      </c>
      <c r="H111" s="13" t="s">
        <v>12</v>
      </c>
      <c r="I111" s="30">
        <v>12</v>
      </c>
      <c r="J111" s="86">
        <f t="shared" si="21"/>
        <v>14400</v>
      </c>
      <c r="K111" s="178" t="s">
        <v>21</v>
      </c>
      <c r="L111" s="202">
        <f t="shared" si="22"/>
        <v>14400</v>
      </c>
    </row>
    <row r="112" spans="1:12" ht="14.1" customHeight="1" thickBot="1">
      <c r="A112" s="216" t="s">
        <v>66</v>
      </c>
      <c r="B112" s="147" t="s">
        <v>127</v>
      </c>
      <c r="C112" s="61" t="s">
        <v>191</v>
      </c>
      <c r="D112" s="47" t="s">
        <v>192</v>
      </c>
      <c r="E112" s="12" t="s">
        <v>64</v>
      </c>
      <c r="F112" s="73">
        <v>750</v>
      </c>
      <c r="G112" s="73">
        <v>300</v>
      </c>
      <c r="H112" s="14" t="s">
        <v>12</v>
      </c>
      <c r="I112" s="31">
        <v>12</v>
      </c>
      <c r="J112" s="87">
        <f t="shared" si="21"/>
        <v>12600</v>
      </c>
      <c r="K112" s="178" t="s">
        <v>21</v>
      </c>
      <c r="L112" s="202">
        <f t="shared" si="22"/>
        <v>12600</v>
      </c>
    </row>
    <row r="113" spans="1:12" ht="14.25" thickBot="1">
      <c r="A113" s="216" t="s">
        <v>66</v>
      </c>
      <c r="F113" s="146">
        <f>SUM(F107:F112)</f>
        <v>6800</v>
      </c>
      <c r="G113" s="146">
        <f>SUM(G107:G112)</f>
        <v>1125</v>
      </c>
      <c r="I113" s="3" t="s">
        <v>16</v>
      </c>
      <c r="J113" s="88">
        <f>SUBTOTAL(9,J106:J112)</f>
        <v>95100</v>
      </c>
      <c r="K113" s="173" t="s">
        <v>74</v>
      </c>
      <c r="L113" s="202" t="str">
        <f t="shared" si="18"/>
        <v/>
      </c>
    </row>
    <row r="114" spans="1:12" ht="14.25" thickBot="1">
      <c r="A114" s="216" t="s">
        <v>66</v>
      </c>
      <c r="I114" s="3" t="s">
        <v>19</v>
      </c>
      <c r="J114" s="89">
        <f>+J113/12</f>
        <v>7925</v>
      </c>
      <c r="K114" s="173" t="s">
        <v>74</v>
      </c>
      <c r="L114" s="202" t="str">
        <f t="shared" si="18"/>
        <v/>
      </c>
    </row>
    <row r="115" spans="1:12" ht="18" thickBot="1">
      <c r="A115" s="216" t="s">
        <v>70</v>
      </c>
      <c r="C115" s="163" t="s">
        <v>70</v>
      </c>
      <c r="D115" s="62"/>
      <c r="E115" s="7"/>
      <c r="F115" s="7"/>
      <c r="G115" s="230"/>
      <c r="H115" s="230"/>
      <c r="I115" s="230"/>
      <c r="J115" s="230"/>
      <c r="K115" s="173" t="s">
        <v>74</v>
      </c>
      <c r="L115" s="202" t="str">
        <f t="shared" ref="L115" si="23">IF(K115="x",-J115,"")</f>
        <v/>
      </c>
    </row>
    <row r="116" spans="1:12" ht="14.25" thickBot="1">
      <c r="A116" s="216" t="s">
        <v>70</v>
      </c>
      <c r="C116" s="55" t="s">
        <v>65</v>
      </c>
      <c r="D116" s="49"/>
      <c r="E116" s="36" t="s">
        <v>0</v>
      </c>
      <c r="F116" s="65"/>
      <c r="G116" s="65" t="s">
        <v>3</v>
      </c>
      <c r="H116" s="15" t="s">
        <v>10</v>
      </c>
      <c r="I116" s="16"/>
      <c r="J116" s="156" t="s">
        <v>15</v>
      </c>
      <c r="K116" s="173" t="s">
        <v>74</v>
      </c>
      <c r="L116" s="177" t="s">
        <v>38</v>
      </c>
    </row>
    <row r="117" spans="1:12" ht="14.1" customHeight="1">
      <c r="A117" s="216" t="s">
        <v>70</v>
      </c>
      <c r="B117" s="147" t="s">
        <v>128</v>
      </c>
      <c r="C117" s="118" t="s">
        <v>73</v>
      </c>
      <c r="D117" s="119"/>
      <c r="E117" s="48" t="s">
        <v>71</v>
      </c>
      <c r="F117" s="120" t="s">
        <v>72</v>
      </c>
      <c r="G117" s="121">
        <v>200</v>
      </c>
      <c r="H117" s="122" t="s">
        <v>12</v>
      </c>
      <c r="I117" s="123">
        <v>12</v>
      </c>
      <c r="J117" s="124">
        <f>+G117*I117</f>
        <v>2400</v>
      </c>
      <c r="K117" s="178" t="s">
        <v>21</v>
      </c>
      <c r="L117" s="202">
        <f t="shared" ref="L117:L120" si="24">IF(K117="x",J117,"")</f>
        <v>2400</v>
      </c>
    </row>
    <row r="118" spans="1:12" ht="14.1" customHeight="1" thickBot="1">
      <c r="A118" s="216" t="s">
        <v>70</v>
      </c>
      <c r="B118" s="147" t="s">
        <v>129</v>
      </c>
      <c r="C118" s="58" t="s">
        <v>193</v>
      </c>
      <c r="D118" s="51"/>
      <c r="E118" s="39" t="s">
        <v>132</v>
      </c>
      <c r="F118" s="114" t="s">
        <v>72</v>
      </c>
      <c r="G118" s="115">
        <v>500</v>
      </c>
      <c r="H118" s="116" t="s">
        <v>11</v>
      </c>
      <c r="I118" s="117">
        <v>1</v>
      </c>
      <c r="J118" s="88">
        <f>+G118*I118</f>
        <v>500</v>
      </c>
      <c r="K118" s="178" t="s">
        <v>21</v>
      </c>
      <c r="L118" s="202">
        <f t="shared" ref="L118" si="25">IF(K118="x",J118,"")</f>
        <v>500</v>
      </c>
    </row>
    <row r="119" spans="1:12" ht="14.25" thickBot="1">
      <c r="A119" s="216" t="s">
        <v>70</v>
      </c>
      <c r="F119" s="95"/>
      <c r="G119" s="95"/>
      <c r="I119" s="3" t="s">
        <v>16</v>
      </c>
      <c r="J119" s="88">
        <f>SUBTOTAL(9,J116:J118)</f>
        <v>2900</v>
      </c>
      <c r="K119" s="173" t="s">
        <v>74</v>
      </c>
      <c r="L119" s="202" t="str">
        <f t="shared" si="24"/>
        <v/>
      </c>
    </row>
    <row r="120" spans="1:12" ht="14.25" thickBot="1">
      <c r="A120" s="216" t="s">
        <v>70</v>
      </c>
      <c r="I120" s="3" t="s">
        <v>19</v>
      </c>
      <c r="J120" s="89">
        <f>+J119/12</f>
        <v>241.67</v>
      </c>
      <c r="K120" s="173" t="s">
        <v>74</v>
      </c>
      <c r="L120" s="202" t="str">
        <f t="shared" si="24"/>
        <v/>
      </c>
    </row>
    <row r="121" spans="1:12">
      <c r="A121" s="216" t="s">
        <v>68</v>
      </c>
      <c r="G121" s="75"/>
      <c r="H121" s="18"/>
      <c r="K121" s="173" t="s">
        <v>75</v>
      </c>
      <c r="L121" s="174"/>
    </row>
    <row r="122" spans="1:12">
      <c r="A122" s="216" t="s">
        <v>68</v>
      </c>
      <c r="G122" s="75"/>
      <c r="H122" s="18"/>
      <c r="K122" s="173" t="s">
        <v>75</v>
      </c>
      <c r="L122" s="174"/>
    </row>
    <row r="123" spans="1:12">
      <c r="A123" s="216" t="s">
        <v>68</v>
      </c>
      <c r="G123" s="75"/>
      <c r="H123" s="18"/>
      <c r="K123" s="173" t="s">
        <v>75</v>
      </c>
      <c r="L123" s="174"/>
    </row>
    <row r="124" spans="1:12">
      <c r="A124" s="216" t="s">
        <v>68</v>
      </c>
      <c r="G124" s="75"/>
      <c r="H124" s="18"/>
      <c r="K124" s="173" t="s">
        <v>75</v>
      </c>
      <c r="L124" s="174"/>
    </row>
    <row r="125" spans="1:12">
      <c r="A125" s="216" t="s">
        <v>68</v>
      </c>
      <c r="G125" s="75"/>
      <c r="H125" s="18"/>
      <c r="K125" s="173" t="s">
        <v>75</v>
      </c>
      <c r="L125" s="174"/>
    </row>
    <row r="126" spans="1:12" ht="21" thickBot="1">
      <c r="A126" s="216" t="s">
        <v>68</v>
      </c>
      <c r="C126" s="190" t="s">
        <v>68</v>
      </c>
      <c r="D126" s="191"/>
      <c r="E126" s="113"/>
      <c r="F126" s="113"/>
      <c r="G126" s="76"/>
      <c r="H126" s="193" t="s">
        <v>36</v>
      </c>
      <c r="I126" s="194"/>
      <c r="J126" s="195" t="s">
        <v>37</v>
      </c>
      <c r="K126" s="173" t="s">
        <v>75</v>
      </c>
      <c r="L126" s="196" t="s">
        <v>38</v>
      </c>
    </row>
    <row r="127" spans="1:12">
      <c r="A127" s="216" t="s">
        <v>68</v>
      </c>
      <c r="C127" s="192"/>
      <c r="D127" s="192"/>
      <c r="G127" s="129" t="str">
        <f>+C100</f>
        <v>Rente</v>
      </c>
      <c r="H127" s="130">
        <f>+J103</f>
        <v>14400</v>
      </c>
      <c r="I127" s="131"/>
      <c r="J127" s="132">
        <f>+H127/12</f>
        <v>1200</v>
      </c>
      <c r="K127" s="173" t="s">
        <v>75</v>
      </c>
      <c r="L127" s="179">
        <f>+L102</f>
        <v>14400</v>
      </c>
    </row>
    <row r="128" spans="1:12">
      <c r="A128" s="216" t="s">
        <v>68</v>
      </c>
      <c r="C128" s="232">
        <f>COUNTA(G127:G135)+1</f>
        <v>10</v>
      </c>
      <c r="D128" s="232"/>
      <c r="G128" s="129" t="str">
        <f>+C105</f>
        <v>Mieteinnahmen</v>
      </c>
      <c r="H128" s="130">
        <f>+J113</f>
        <v>95100</v>
      </c>
      <c r="I128" s="131"/>
      <c r="J128" s="132">
        <f>+H128/12</f>
        <v>7925</v>
      </c>
      <c r="K128" s="173" t="s">
        <v>75</v>
      </c>
      <c r="L128" s="179">
        <f>SUM(L106:L113)</f>
        <v>95100</v>
      </c>
    </row>
    <row r="129" spans="1:12">
      <c r="A129" s="216" t="s">
        <v>68</v>
      </c>
      <c r="C129" s="233">
        <f>COUNTA(B5:B146)</f>
        <v>78</v>
      </c>
      <c r="D129" s="233"/>
      <c r="G129" s="129" t="str">
        <f>+C115</f>
        <v>Zinserträge</v>
      </c>
      <c r="H129" s="130">
        <f>+J119</f>
        <v>2900</v>
      </c>
      <c r="I129" s="131"/>
      <c r="J129" s="132">
        <f>+H129/12</f>
        <v>241.67</v>
      </c>
      <c r="K129" s="173" t="s">
        <v>75</v>
      </c>
      <c r="L129" s="179">
        <f>+L117+L118</f>
        <v>2900</v>
      </c>
    </row>
    <row r="130" spans="1:12">
      <c r="A130" s="216" t="s">
        <v>68</v>
      </c>
      <c r="G130" s="125" t="str">
        <f>+C6</f>
        <v>Haushalt</v>
      </c>
      <c r="H130" s="127">
        <f>-J17</f>
        <v>-13474</v>
      </c>
      <c r="I130" s="126"/>
      <c r="J130" s="127">
        <f>+H130/12</f>
        <v>-1122.83</v>
      </c>
      <c r="K130" s="173" t="s">
        <v>75</v>
      </c>
      <c r="L130" s="150">
        <f>SUM(L7:L17)</f>
        <v>-13474</v>
      </c>
    </row>
    <row r="131" spans="1:12">
      <c r="A131" s="216" t="s">
        <v>68</v>
      </c>
      <c r="G131" s="125" t="str">
        <f>+C19</f>
        <v>Freizeit/Hobby</v>
      </c>
      <c r="H131" s="127">
        <f>-J26</f>
        <v>-1090</v>
      </c>
      <c r="I131" s="126"/>
      <c r="J131" s="127">
        <f t="shared" ref="J131:J135" si="26">+H131/12</f>
        <v>-90.83</v>
      </c>
      <c r="K131" s="173" t="s">
        <v>75</v>
      </c>
      <c r="L131" s="150"/>
    </row>
    <row r="132" spans="1:12">
      <c r="A132" s="216" t="s">
        <v>68</v>
      </c>
      <c r="G132" s="125" t="str">
        <f>+C28</f>
        <v>Betrieb</v>
      </c>
      <c r="H132" s="127">
        <f>-J47</f>
        <v>-12700.9</v>
      </c>
      <c r="I132" s="126"/>
      <c r="J132" s="127">
        <f t="shared" si="26"/>
        <v>-1058.4100000000001</v>
      </c>
      <c r="K132" s="173" t="s">
        <v>75</v>
      </c>
      <c r="L132" s="150">
        <f>SUM(L29:L46)</f>
        <v>-1885</v>
      </c>
    </row>
    <row r="133" spans="1:12">
      <c r="A133" s="216" t="s">
        <v>68</v>
      </c>
      <c r="G133" s="125" t="str">
        <f>+C49</f>
        <v>Darlehn</v>
      </c>
      <c r="H133" s="127">
        <f>-J56</f>
        <v>-27576</v>
      </c>
      <c r="I133" s="126"/>
      <c r="J133" s="127">
        <f t="shared" si="26"/>
        <v>-2298</v>
      </c>
      <c r="K133" s="173" t="s">
        <v>75</v>
      </c>
      <c r="L133" s="150">
        <f>SUM(L50:L55)</f>
        <v>-27576</v>
      </c>
    </row>
    <row r="134" spans="1:12">
      <c r="A134" s="216" t="s">
        <v>68</v>
      </c>
      <c r="G134" s="128" t="str">
        <f>+C59</f>
        <v>Immobilien</v>
      </c>
      <c r="H134" s="127">
        <f>-J83</f>
        <v>-23690</v>
      </c>
      <c r="I134" s="126"/>
      <c r="J134" s="127">
        <f t="shared" si="26"/>
        <v>-1974.17</v>
      </c>
      <c r="K134" s="173" t="s">
        <v>75</v>
      </c>
      <c r="L134" s="150">
        <f>SUM(L61:L82)</f>
        <v>-20040</v>
      </c>
    </row>
    <row r="135" spans="1:12" ht="14.25" thickBot="1">
      <c r="A135" s="216" t="s">
        <v>68</v>
      </c>
      <c r="G135" s="207" t="str">
        <f>+C85</f>
        <v>Geldanlage</v>
      </c>
      <c r="H135" s="208">
        <f>-J97</f>
        <v>-268.5</v>
      </c>
      <c r="I135" s="209"/>
      <c r="J135" s="208">
        <f t="shared" si="26"/>
        <v>-22.38</v>
      </c>
      <c r="K135" s="173" t="s">
        <v>75</v>
      </c>
      <c r="L135" s="210"/>
    </row>
    <row r="136" spans="1:12" ht="14.25" thickBot="1">
      <c r="A136" s="216" t="s">
        <v>68</v>
      </c>
      <c r="G136" s="221" t="s">
        <v>40</v>
      </c>
      <c r="H136" s="203">
        <f>SUM(H127:H135)</f>
        <v>33600.6</v>
      </c>
      <c r="I136" s="204"/>
      <c r="J136" s="205">
        <f>+H136/12</f>
        <v>2800.05</v>
      </c>
      <c r="K136" s="173" t="s">
        <v>75</v>
      </c>
      <c r="L136" s="206">
        <f>SUM(L127:L135)</f>
        <v>49425</v>
      </c>
    </row>
    <row r="137" spans="1:12">
      <c r="A137" s="216" t="s">
        <v>68</v>
      </c>
      <c r="G137" s="75"/>
      <c r="H137" s="222" t="s">
        <v>11</v>
      </c>
      <c r="I137" s="223"/>
      <c r="J137" s="222" t="s">
        <v>12</v>
      </c>
      <c r="K137" s="173" t="s">
        <v>75</v>
      </c>
      <c r="L137" s="222" t="s">
        <v>11</v>
      </c>
    </row>
    <row r="138" spans="1:12">
      <c r="A138" s="216" t="s">
        <v>68</v>
      </c>
      <c r="G138" s="96"/>
      <c r="H138" s="97"/>
      <c r="I138" s="98"/>
      <c r="J138" s="91" t="s">
        <v>44</v>
      </c>
      <c r="K138" s="173" t="s">
        <v>75</v>
      </c>
      <c r="L138" s="99">
        <f>+L136/12</f>
        <v>4118.75</v>
      </c>
    </row>
    <row r="139" spans="1:12" ht="14.25" thickBot="1">
      <c r="A139" s="216" t="s">
        <v>68</v>
      </c>
      <c r="C139" s="113"/>
      <c r="D139" s="113"/>
      <c r="E139" s="113"/>
      <c r="F139" s="113"/>
      <c r="G139" s="76"/>
      <c r="H139" s="152"/>
      <c r="I139" s="9"/>
      <c r="J139" s="153"/>
      <c r="K139" s="180" t="s">
        <v>75</v>
      </c>
      <c r="L139" s="224" t="s">
        <v>12</v>
      </c>
    </row>
    <row r="140" spans="1:12">
      <c r="A140" s="216" t="s">
        <v>68</v>
      </c>
      <c r="K140" s="173" t="s">
        <v>75</v>
      </c>
      <c r="L140" s="174"/>
    </row>
    <row r="141" spans="1:12">
      <c r="A141" s="216" t="s">
        <v>68</v>
      </c>
      <c r="K141" s="173" t="s">
        <v>75</v>
      </c>
      <c r="L141" s="174"/>
    </row>
    <row r="142" spans="1:12" ht="18" thickBot="1">
      <c r="A142" s="216" t="s">
        <v>68</v>
      </c>
      <c r="C142" s="162" t="s">
        <v>69</v>
      </c>
      <c r="D142" s="63"/>
      <c r="E142" s="7"/>
      <c r="F142" s="7"/>
      <c r="G142" s="230"/>
      <c r="H142" s="230"/>
      <c r="I142" s="230"/>
      <c r="J142" s="230"/>
      <c r="K142" s="173" t="s">
        <v>74</v>
      </c>
      <c r="L142" s="174"/>
    </row>
    <row r="143" spans="1:12" ht="14.25" thickBot="1">
      <c r="A143" s="216" t="s">
        <v>68</v>
      </c>
      <c r="C143" s="55" t="s">
        <v>2</v>
      </c>
      <c r="D143" s="49"/>
      <c r="E143" s="36" t="s">
        <v>0</v>
      </c>
      <c r="F143" s="43"/>
      <c r="G143" s="65" t="s">
        <v>3</v>
      </c>
      <c r="H143" s="15" t="s">
        <v>10</v>
      </c>
      <c r="I143" s="16"/>
      <c r="J143" s="79" t="s">
        <v>15</v>
      </c>
      <c r="K143" s="173" t="s">
        <v>74</v>
      </c>
      <c r="L143" s="181" t="s">
        <v>38</v>
      </c>
    </row>
    <row r="144" spans="1:12" ht="14.25" thickBot="1">
      <c r="A144" s="216" t="s">
        <v>68</v>
      </c>
      <c r="B144" s="147" t="s">
        <v>131</v>
      </c>
      <c r="C144" s="100" t="s">
        <v>4</v>
      </c>
      <c r="D144" s="101"/>
      <c r="E144" s="102" t="s">
        <v>39</v>
      </c>
      <c r="F144" s="103"/>
      <c r="G144" s="157">
        <v>-3000</v>
      </c>
      <c r="H144" s="158" t="s">
        <v>133</v>
      </c>
      <c r="I144" s="159">
        <v>4</v>
      </c>
      <c r="J144" s="160">
        <f t="shared" ref="J144" si="27">+G144*I144</f>
        <v>-12000</v>
      </c>
      <c r="K144" s="182" t="s">
        <v>21</v>
      </c>
      <c r="L144" s="161">
        <f>J144/12</f>
        <v>-1000</v>
      </c>
    </row>
    <row r="145" spans="1:12">
      <c r="A145" s="216" t="s">
        <v>68</v>
      </c>
      <c r="K145" s="133" t="s">
        <v>75</v>
      </c>
      <c r="L145" s="213" t="s">
        <v>12</v>
      </c>
    </row>
    <row r="146" spans="1:12" ht="14.25" thickBot="1">
      <c r="A146" s="216" t="s">
        <v>68</v>
      </c>
      <c r="C146" s="19"/>
      <c r="D146" s="19"/>
      <c r="E146" s="19"/>
      <c r="F146" s="19"/>
      <c r="G146" s="74"/>
      <c r="H146" s="20"/>
      <c r="I146" s="21"/>
      <c r="J146" s="90"/>
      <c r="K146" s="134" t="s">
        <v>75</v>
      </c>
      <c r="L146" s="151"/>
    </row>
    <row r="147" spans="1:12" ht="14.65" thickTop="1" thickBot="1">
      <c r="A147" s="216" t="s">
        <v>68</v>
      </c>
      <c r="B147" s="225" t="s">
        <v>217</v>
      </c>
      <c r="G147" s="75"/>
      <c r="H147" s="18"/>
      <c r="K147" s="133" t="s">
        <v>75</v>
      </c>
    </row>
    <row r="148" spans="1:12" ht="15.4" thickBot="1">
      <c r="A148" s="216" t="s">
        <v>68</v>
      </c>
      <c r="B148" s="231" t="s">
        <v>227</v>
      </c>
      <c r="C148" s="231"/>
      <c r="D148" s="231"/>
      <c r="H148" s="22"/>
      <c r="I148" s="23"/>
      <c r="J148" s="91" t="s">
        <v>144</v>
      </c>
      <c r="K148" s="133" t="s">
        <v>75</v>
      </c>
      <c r="L148" s="154">
        <f>+L138+L144</f>
        <v>3118.75</v>
      </c>
    </row>
    <row r="149" spans="1:12">
      <c r="A149" s="216" t="s">
        <v>68</v>
      </c>
      <c r="K149" s="133" t="s">
        <v>74</v>
      </c>
    </row>
  </sheetData>
  <autoFilter ref="A4:L149" xr:uid="{3C090904-1D33-44C4-B5B9-B70684BE20C1}"/>
  <sortState xmlns:xlrd2="http://schemas.microsoft.com/office/spreadsheetml/2017/richdata2" ref="C51:L55">
    <sortCondition ref="D51:D55"/>
  </sortState>
  <mergeCells count="15">
    <mergeCell ref="B148:D148"/>
    <mergeCell ref="C128:D128"/>
    <mergeCell ref="C129:D129"/>
    <mergeCell ref="G6:J6"/>
    <mergeCell ref="G19:J19"/>
    <mergeCell ref="G28:J28"/>
    <mergeCell ref="G115:J115"/>
    <mergeCell ref="C2:G2"/>
    <mergeCell ref="H2:J2"/>
    <mergeCell ref="G142:J142"/>
    <mergeCell ref="G59:J59"/>
    <mergeCell ref="G85:J85"/>
    <mergeCell ref="G100:J100"/>
    <mergeCell ref="G49:J49"/>
    <mergeCell ref="G105:J105"/>
  </mergeCells>
  <phoneticPr fontId="41" type="noConversion"/>
  <dataValidations count="1">
    <dataValidation type="list" allowBlank="1" showInputMessage="1" showErrorMessage="1" sqref="K102 K107:K112 K51:K55 K87:K96 K117:K118 K21:K25 K8:K16 K30:K46 K61:K82 K6" xr:uid="{00000000-0002-0000-0000-000000000000}">
      <formula1>" ,x"</formula1>
    </dataValidation>
  </dataValidations>
  <printOptions horizontalCentered="1"/>
  <pageMargins left="0" right="0" top="0.39370078740157483" bottom="0.39370078740157483" header="0" footer="0"/>
  <pageSetup paperSize="9" orientation="portrait" horizontalDpi="4294967295" verticalDpi="4294967295" r:id="rId1"/>
  <headerFooter>
    <oddHeader>&amp;L&amp;"Arial,Fett"€FLUX&amp;R&amp;"Arial,Fett"Zahlungsverkehr</oddHeader>
    <oddFooter>&amp;L&amp;"Arial,Fett"&amp;8Datei:
&amp;Z&amp;F&amp;C&amp;"Arial,Fett"&amp;8Seite &amp;P von &amp;N
    &amp;R&amp;"Arial,Fett"&amp;8Druck: &amp;D
&amp;T Uhr</oddFooter>
  </headerFooter>
  <rowBreaks count="2" manualBreakCount="2">
    <brk id="57" max="16383" man="1"/>
    <brk id="9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Geldfluss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Zahlungsverpflichtungen</dc:title>
  <dc:subject>€FLUX</dc:subject>
  <dc:creator>© Bernd Stampp 2026</dc:creator>
  <cp:lastModifiedBy>Bernd Stampp</cp:lastModifiedBy>
  <cp:lastPrinted>2025-04-22T08:59:19Z</cp:lastPrinted>
  <dcterms:created xsi:type="dcterms:W3CDTF">2012-09-24T15:50:20Z</dcterms:created>
  <dcterms:modified xsi:type="dcterms:W3CDTF">2026-03-15T07:32:53Z</dcterms:modified>
</cp:coreProperties>
</file>