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Bernd-Stampp\Dateien-Flux\"/>
    </mc:Choice>
  </mc:AlternateContent>
  <xr:revisionPtr revIDLastSave="0" documentId="13_ncr:1_{ED85A724-99B2-43D0-87A6-9FEB4844A9F8}" xr6:coauthVersionLast="47" xr6:coauthVersionMax="47" xr10:uidLastSave="{00000000-0000-0000-0000-000000000000}"/>
  <bookViews>
    <workbookView xWindow="-98" yWindow="-98" windowWidth="28996" windowHeight="15675" tabRatio="962" xr2:uid="{23D83C9E-0FB6-4A92-BA09-BD6D5B9C35F6}"/>
  </bookViews>
  <sheets>
    <sheet name="Vergleich" sheetId="2" r:id="rId1"/>
    <sheet name="Legende" sheetId="3" r:id="rId2"/>
  </sheets>
  <definedNames>
    <definedName name="_xlnm._FilterDatabase" localSheetId="1" hidden="1">Legende!$A$14:$A$16</definedName>
    <definedName name="_xlnm._FilterDatabase" localSheetId="0" hidden="1">Vergleich!$A$13:$A$255</definedName>
    <definedName name="_xlnm.Print_Titles" localSheetId="1">Legende!$13:$14</definedName>
    <definedName name="_xlnm.Print_Titles" localSheetId="0">Vergleich!$12:$13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2" l="1"/>
  <c r="L14" i="2" l="1"/>
  <c r="M14" i="2" s="1"/>
  <c r="L15" i="2" s="1"/>
  <c r="M15" i="2" s="1"/>
  <c r="L16" i="2" s="1"/>
  <c r="M16" i="2" s="1"/>
  <c r="L17" i="2" s="1"/>
  <c r="M17" i="2" s="1"/>
  <c r="L18" i="2" s="1"/>
  <c r="M18" i="2" s="1"/>
  <c r="L19" i="2" s="1"/>
  <c r="M19" i="2" s="1"/>
  <c r="L20" i="2" s="1"/>
  <c r="M20" i="2" s="1"/>
  <c r="L21" i="2" s="1"/>
  <c r="M21" i="2" s="1"/>
  <c r="L22" i="2" s="1"/>
  <c r="M22" i="2" s="1"/>
  <c r="L23" i="2" s="1"/>
  <c r="M23" i="2" s="1"/>
  <c r="L24" i="2" s="1"/>
  <c r="M24" i="2" s="1"/>
  <c r="L25" i="2" s="1"/>
  <c r="M25" i="2" s="1"/>
  <c r="L26" i="2" s="1"/>
  <c r="M26" i="2" s="1"/>
  <c r="L27" i="2" s="1"/>
  <c r="M27" i="2" s="1"/>
  <c r="L28" i="2" s="1"/>
  <c r="M28" i="2" s="1"/>
  <c r="L29" i="2" s="1"/>
  <c r="M29" i="2" s="1"/>
  <c r="L30" i="2" s="1"/>
  <c r="M30" i="2" s="1"/>
  <c r="L31" i="2" s="1"/>
  <c r="M31" i="2" s="1"/>
  <c r="L32" i="2" s="1"/>
  <c r="M32" i="2" s="1"/>
  <c r="L33" i="2" s="1"/>
  <c r="M33" i="2" s="1"/>
  <c r="L34" i="2" s="1"/>
  <c r="M34" i="2" s="1"/>
  <c r="L35" i="2" s="1"/>
  <c r="M35" i="2" s="1"/>
  <c r="L36" i="2" s="1"/>
  <c r="M36" i="2" s="1"/>
  <c r="L37" i="2" s="1"/>
  <c r="M37" i="2" s="1"/>
  <c r="L38" i="2" s="1"/>
  <c r="M38" i="2" s="1"/>
  <c r="L39" i="2" s="1"/>
  <c r="M39" i="2" s="1"/>
  <c r="L40" i="2" s="1"/>
  <c r="M40" i="2" s="1"/>
  <c r="L41" i="2" s="1"/>
  <c r="M41" i="2" s="1"/>
  <c r="L42" i="2" s="1"/>
  <c r="M42" i="2" s="1"/>
  <c r="L43" i="2" s="1"/>
  <c r="M43" i="2" s="1"/>
  <c r="L44" i="2" s="1"/>
  <c r="M44" i="2" s="1"/>
  <c r="L45" i="2" s="1"/>
  <c r="M45" i="2" s="1"/>
  <c r="L46" i="2" s="1"/>
  <c r="M46" i="2" s="1"/>
  <c r="L47" i="2" s="1"/>
  <c r="M47" i="2" s="1"/>
  <c r="L48" i="2" s="1"/>
  <c r="M48" i="2" s="1"/>
  <c r="L49" i="2" s="1"/>
  <c r="M49" i="2" s="1"/>
  <c r="L50" i="2" s="1"/>
  <c r="M50" i="2" s="1"/>
  <c r="L51" i="2" s="1"/>
  <c r="M51" i="2" s="1"/>
  <c r="L52" i="2" s="1"/>
  <c r="M52" i="2" s="1"/>
  <c r="L53" i="2" s="1"/>
  <c r="M53" i="2" s="1"/>
  <c r="L54" i="2" s="1"/>
  <c r="M54" i="2" s="1"/>
  <c r="L55" i="2" s="1"/>
  <c r="M55" i="2" s="1"/>
  <c r="L56" i="2" s="1"/>
  <c r="M56" i="2" s="1"/>
  <c r="L57" i="2" s="1"/>
  <c r="M57" i="2" s="1"/>
  <c r="L58" i="2" s="1"/>
  <c r="M58" i="2" s="1"/>
  <c r="L59" i="2" s="1"/>
  <c r="M59" i="2" s="1"/>
  <c r="L60" i="2" s="1"/>
  <c r="M60" i="2" s="1"/>
  <c r="L61" i="2" s="1"/>
  <c r="M61" i="2" s="1"/>
  <c r="L62" i="2" s="1"/>
  <c r="M62" i="2" s="1"/>
  <c r="L63" i="2" s="1"/>
  <c r="M63" i="2" s="1"/>
  <c r="L64" i="2" s="1"/>
  <c r="M64" i="2" s="1"/>
  <c r="L65" i="2" s="1"/>
  <c r="M65" i="2" s="1"/>
  <c r="L66" i="2" s="1"/>
  <c r="M66" i="2" s="1"/>
  <c r="L67" i="2" s="1"/>
  <c r="M67" i="2" s="1"/>
  <c r="L68" i="2" s="1"/>
  <c r="M68" i="2" s="1"/>
  <c r="L69" i="2" s="1"/>
  <c r="M69" i="2" s="1"/>
  <c r="L70" i="2" s="1"/>
  <c r="M70" i="2" s="1"/>
  <c r="L71" i="2" s="1"/>
  <c r="M71" i="2" s="1"/>
  <c r="L72" i="2" s="1"/>
  <c r="M72" i="2" s="1"/>
  <c r="L73" i="2" s="1"/>
  <c r="M73" i="2" s="1"/>
  <c r="L74" i="2" s="1"/>
  <c r="M74" i="2" s="1"/>
  <c r="L75" i="2" s="1"/>
  <c r="M75" i="2" s="1"/>
  <c r="L76" i="2" s="1"/>
  <c r="M76" i="2" s="1"/>
  <c r="L77" i="2" s="1"/>
  <c r="M77" i="2" s="1"/>
  <c r="L78" i="2" s="1"/>
  <c r="M78" i="2" s="1"/>
  <c r="L79" i="2" s="1"/>
  <c r="M79" i="2" s="1"/>
  <c r="L80" i="2" s="1"/>
  <c r="M80" i="2" s="1"/>
  <c r="L81" i="2" s="1"/>
  <c r="M81" i="2" s="1"/>
  <c r="L82" i="2" s="1"/>
  <c r="M82" i="2" s="1"/>
  <c r="L83" i="2" s="1"/>
  <c r="M83" i="2" s="1"/>
  <c r="L84" i="2" s="1"/>
  <c r="M84" i="2" s="1"/>
  <c r="L85" i="2" s="1"/>
  <c r="M85" i="2" s="1"/>
  <c r="L86" i="2" s="1"/>
  <c r="M86" i="2" s="1"/>
  <c r="L87" i="2" s="1"/>
  <c r="M87" i="2" s="1"/>
  <c r="L88" i="2" s="1"/>
  <c r="M88" i="2" s="1"/>
  <c r="L89" i="2" s="1"/>
  <c r="M89" i="2" s="1"/>
  <c r="L90" i="2" s="1"/>
  <c r="M90" i="2" s="1"/>
  <c r="L91" i="2" s="1"/>
  <c r="M91" i="2" s="1"/>
  <c r="L92" i="2" s="1"/>
  <c r="M92" i="2" s="1"/>
  <c r="L93" i="2" s="1"/>
  <c r="M93" i="2" s="1"/>
  <c r="L94" i="2" s="1"/>
  <c r="M94" i="2" s="1"/>
  <c r="L95" i="2" s="1"/>
  <c r="M95" i="2" s="1"/>
  <c r="L96" i="2" s="1"/>
  <c r="M96" i="2" s="1"/>
  <c r="L97" i="2" s="1"/>
  <c r="M97" i="2" s="1"/>
  <c r="L98" i="2" s="1"/>
  <c r="M98" i="2" s="1"/>
  <c r="L99" i="2" s="1"/>
  <c r="M99" i="2" s="1"/>
  <c r="L100" i="2" s="1"/>
  <c r="M100" i="2" s="1"/>
  <c r="L101" i="2" s="1"/>
  <c r="M101" i="2" s="1"/>
  <c r="L102" i="2" s="1"/>
  <c r="M102" i="2" s="1"/>
  <c r="L103" i="2" s="1"/>
  <c r="M103" i="2" s="1"/>
  <c r="L104" i="2" s="1"/>
  <c r="M104" i="2" s="1"/>
  <c r="L105" i="2" s="1"/>
  <c r="M105" i="2" s="1"/>
  <c r="L106" i="2" s="1"/>
  <c r="M106" i="2" s="1"/>
  <c r="L107" i="2" s="1"/>
  <c r="M107" i="2" s="1"/>
  <c r="L108" i="2" s="1"/>
  <c r="M108" i="2" s="1"/>
  <c r="L109" i="2" s="1"/>
  <c r="M109" i="2" s="1"/>
  <c r="L110" i="2" s="1"/>
  <c r="M110" i="2" s="1"/>
  <c r="L111" i="2" s="1"/>
  <c r="M111" i="2" s="1"/>
  <c r="L112" i="2" s="1"/>
  <c r="M112" i="2" s="1"/>
  <c r="L113" i="2" s="1"/>
  <c r="M113" i="2" s="1"/>
  <c r="L114" i="2" s="1"/>
  <c r="M114" i="2" s="1"/>
  <c r="L115" i="2" s="1"/>
  <c r="M115" i="2" s="1"/>
  <c r="L116" i="2" s="1"/>
  <c r="M116" i="2" s="1"/>
  <c r="L117" i="2" s="1"/>
  <c r="M117" i="2" s="1"/>
  <c r="L118" i="2" s="1"/>
  <c r="M118" i="2" s="1"/>
  <c r="L119" i="2" s="1"/>
  <c r="M119" i="2" s="1"/>
  <c r="L120" i="2" s="1"/>
  <c r="M120" i="2" s="1"/>
  <c r="L121" i="2" s="1"/>
  <c r="M121" i="2" s="1"/>
  <c r="L122" i="2" s="1"/>
  <c r="M122" i="2" s="1"/>
  <c r="L123" i="2" s="1"/>
  <c r="M123" i="2" s="1"/>
  <c r="L124" i="2" s="1"/>
  <c r="M124" i="2" s="1"/>
  <c r="L125" i="2" s="1"/>
  <c r="M125" i="2" s="1"/>
  <c r="L126" i="2" s="1"/>
  <c r="M126" i="2" s="1"/>
  <c r="L127" i="2" s="1"/>
  <c r="M127" i="2" s="1"/>
  <c r="L128" i="2" s="1"/>
  <c r="M128" i="2" s="1"/>
  <c r="L129" i="2" s="1"/>
  <c r="M129" i="2" s="1"/>
  <c r="L130" i="2" s="1"/>
  <c r="M130" i="2" s="1"/>
  <c r="L131" i="2" s="1"/>
  <c r="M131" i="2" s="1"/>
  <c r="L132" i="2" s="1"/>
  <c r="M132" i="2" s="1"/>
  <c r="L133" i="2" s="1"/>
  <c r="M133" i="2" s="1"/>
  <c r="L134" i="2" s="1"/>
  <c r="M134" i="2" s="1"/>
  <c r="L135" i="2" s="1"/>
  <c r="M135" i="2" s="1"/>
  <c r="L136" i="2" s="1"/>
  <c r="M136" i="2" s="1"/>
  <c r="L137" i="2" s="1"/>
  <c r="M137" i="2" s="1"/>
  <c r="L138" i="2" s="1"/>
  <c r="M138" i="2" s="1"/>
  <c r="L139" i="2" s="1"/>
  <c r="M139" i="2" s="1"/>
  <c r="L140" i="2" s="1"/>
  <c r="M140" i="2" s="1"/>
  <c r="L141" i="2" s="1"/>
  <c r="M141" i="2" s="1"/>
  <c r="L142" i="2" s="1"/>
  <c r="M142" i="2" s="1"/>
  <c r="L143" i="2" s="1"/>
  <c r="M143" i="2" s="1"/>
  <c r="L144" i="2" s="1"/>
  <c r="M144" i="2" s="1"/>
  <c r="L145" i="2" s="1"/>
  <c r="M145" i="2" s="1"/>
  <c r="L146" i="2" s="1"/>
  <c r="M146" i="2" s="1"/>
  <c r="L147" i="2" s="1"/>
  <c r="M147" i="2" s="1"/>
  <c r="L148" i="2" s="1"/>
  <c r="M148" i="2" s="1"/>
  <c r="L149" i="2" s="1"/>
  <c r="M149" i="2" s="1"/>
  <c r="L150" i="2" s="1"/>
  <c r="M150" i="2" s="1"/>
  <c r="L151" i="2" s="1"/>
  <c r="M151" i="2" s="1"/>
  <c r="L152" i="2" s="1"/>
  <c r="M152" i="2" s="1"/>
  <c r="L153" i="2" s="1"/>
  <c r="M153" i="2" s="1"/>
  <c r="L154" i="2" s="1"/>
  <c r="M154" i="2" s="1"/>
  <c r="L155" i="2" s="1"/>
  <c r="M155" i="2" s="1"/>
  <c r="L156" i="2" s="1"/>
  <c r="M156" i="2" s="1"/>
  <c r="L157" i="2" s="1"/>
  <c r="M157" i="2" s="1"/>
  <c r="L158" i="2" s="1"/>
  <c r="M158" i="2" s="1"/>
  <c r="L159" i="2" s="1"/>
  <c r="M159" i="2" s="1"/>
  <c r="L160" i="2" s="1"/>
  <c r="M160" i="2" s="1"/>
  <c r="L161" i="2" s="1"/>
  <c r="M161" i="2" s="1"/>
  <c r="L162" i="2" s="1"/>
  <c r="M162" i="2" s="1"/>
  <c r="L163" i="2" s="1"/>
  <c r="M163" i="2" s="1"/>
  <c r="L164" i="2" s="1"/>
  <c r="M164" i="2" s="1"/>
  <c r="L165" i="2" s="1"/>
  <c r="M165" i="2" s="1"/>
  <c r="L166" i="2" s="1"/>
  <c r="M166" i="2" s="1"/>
  <c r="L167" i="2" s="1"/>
  <c r="M167" i="2" s="1"/>
  <c r="L168" i="2" s="1"/>
  <c r="M168" i="2" s="1"/>
  <c r="L169" i="2" s="1"/>
  <c r="M169" i="2" s="1"/>
  <c r="L170" i="2" s="1"/>
  <c r="M170" i="2" s="1"/>
  <c r="L171" i="2" s="1"/>
  <c r="M171" i="2" s="1"/>
  <c r="L172" i="2" s="1"/>
  <c r="M172" i="2" s="1"/>
  <c r="L173" i="2" s="1"/>
  <c r="M173" i="2" s="1"/>
  <c r="L174" i="2" s="1"/>
  <c r="M174" i="2" s="1"/>
  <c r="L175" i="2" s="1"/>
  <c r="M175" i="2" s="1"/>
  <c r="L176" i="2" s="1"/>
  <c r="M176" i="2" s="1"/>
  <c r="L177" i="2" s="1"/>
  <c r="M177" i="2" s="1"/>
  <c r="L178" i="2" s="1"/>
  <c r="M178" i="2" s="1"/>
  <c r="L179" i="2" s="1"/>
  <c r="M179" i="2" s="1"/>
  <c r="L180" i="2" s="1"/>
  <c r="M180" i="2" s="1"/>
  <c r="L181" i="2" s="1"/>
  <c r="M181" i="2" s="1"/>
  <c r="L182" i="2" s="1"/>
  <c r="M182" i="2" s="1"/>
  <c r="L183" i="2" s="1"/>
  <c r="M183" i="2" s="1"/>
  <c r="L184" i="2" s="1"/>
  <c r="M184" i="2" s="1"/>
  <c r="L185" i="2" s="1"/>
  <c r="M185" i="2" s="1"/>
  <c r="L186" i="2" s="1"/>
  <c r="M186" i="2" s="1"/>
  <c r="L187" i="2" s="1"/>
  <c r="M187" i="2" s="1"/>
  <c r="L188" i="2" s="1"/>
  <c r="M188" i="2" s="1"/>
  <c r="L189" i="2" s="1"/>
  <c r="M189" i="2" s="1"/>
  <c r="L190" i="2" s="1"/>
  <c r="M190" i="2" s="1"/>
  <c r="L191" i="2" s="1"/>
  <c r="M191" i="2" s="1"/>
  <c r="L192" i="2" s="1"/>
  <c r="M192" i="2" s="1"/>
  <c r="L193" i="2" s="1"/>
  <c r="M193" i="2" s="1"/>
  <c r="L194" i="2" s="1"/>
  <c r="M194" i="2" s="1"/>
  <c r="L195" i="2" s="1"/>
  <c r="M195" i="2" s="1"/>
  <c r="L196" i="2" s="1"/>
  <c r="M196" i="2" s="1"/>
  <c r="L197" i="2" s="1"/>
  <c r="M197" i="2" s="1"/>
  <c r="L198" i="2" s="1"/>
  <c r="M198" i="2" s="1"/>
  <c r="L199" i="2" s="1"/>
  <c r="M199" i="2" s="1"/>
  <c r="L200" i="2" s="1"/>
  <c r="M200" i="2" s="1"/>
  <c r="L201" i="2" s="1"/>
  <c r="M201" i="2" s="1"/>
  <c r="L202" i="2" s="1"/>
  <c r="M202" i="2" s="1"/>
  <c r="L203" i="2" s="1"/>
  <c r="M203" i="2" s="1"/>
  <c r="L204" i="2" s="1"/>
  <c r="M204" i="2" s="1"/>
  <c r="L205" i="2" s="1"/>
  <c r="M205" i="2" s="1"/>
  <c r="L206" i="2" s="1"/>
  <c r="M206" i="2" s="1"/>
  <c r="L207" i="2" s="1"/>
  <c r="M207" i="2" s="1"/>
  <c r="L208" i="2" s="1"/>
  <c r="M208" i="2" s="1"/>
  <c r="L209" i="2" s="1"/>
  <c r="M209" i="2" s="1"/>
  <c r="L210" i="2" s="1"/>
  <c r="M210" i="2" s="1"/>
  <c r="L211" i="2" s="1"/>
  <c r="M211" i="2" s="1"/>
  <c r="L212" i="2" s="1"/>
  <c r="M212" i="2" s="1"/>
  <c r="L213" i="2" s="1"/>
  <c r="M213" i="2" s="1"/>
  <c r="L214" i="2" s="1"/>
  <c r="M214" i="2" s="1"/>
  <c r="L215" i="2" s="1"/>
  <c r="M215" i="2" s="1"/>
  <c r="L216" i="2" s="1"/>
  <c r="M216" i="2" s="1"/>
  <c r="L217" i="2" s="1"/>
  <c r="M217" i="2" s="1"/>
  <c r="L218" i="2" s="1"/>
  <c r="M218" i="2" s="1"/>
  <c r="L219" i="2" s="1"/>
  <c r="M219" i="2" s="1"/>
  <c r="L220" i="2" s="1"/>
  <c r="M220" i="2" s="1"/>
  <c r="L221" i="2" s="1"/>
  <c r="M221" i="2" s="1"/>
  <c r="L222" i="2" s="1"/>
  <c r="M222" i="2" s="1"/>
  <c r="L223" i="2" s="1"/>
  <c r="M223" i="2" s="1"/>
  <c r="L224" i="2" s="1"/>
  <c r="M224" i="2" s="1"/>
  <c r="L225" i="2" s="1"/>
  <c r="M225" i="2" s="1"/>
  <c r="L226" i="2" s="1"/>
  <c r="M226" i="2" s="1"/>
  <c r="L227" i="2" s="1"/>
  <c r="M227" i="2" s="1"/>
  <c r="L228" i="2" s="1"/>
  <c r="M228" i="2" s="1"/>
  <c r="L229" i="2" s="1"/>
  <c r="M229" i="2" s="1"/>
  <c r="L230" i="2" s="1"/>
  <c r="M230" i="2" s="1"/>
  <c r="L231" i="2" s="1"/>
  <c r="M231" i="2" s="1"/>
  <c r="L232" i="2" s="1"/>
  <c r="M232" i="2" s="1"/>
  <c r="L233" i="2" s="1"/>
  <c r="M233" i="2" s="1"/>
  <c r="L234" i="2" s="1"/>
  <c r="M234" i="2" s="1"/>
  <c r="L235" i="2" s="1"/>
  <c r="M235" i="2" s="1"/>
  <c r="L236" i="2" s="1"/>
  <c r="M236" i="2" s="1"/>
  <c r="L237" i="2" s="1"/>
  <c r="M237" i="2" s="1"/>
  <c r="L238" i="2" s="1"/>
  <c r="M238" i="2" s="1"/>
  <c r="L239" i="2" s="1"/>
  <c r="M239" i="2" s="1"/>
  <c r="L240" i="2" s="1"/>
  <c r="M240" i="2" s="1"/>
  <c r="L241" i="2" s="1"/>
  <c r="M241" i="2" s="1"/>
  <c r="L242" i="2" s="1"/>
  <c r="M242" i="2" s="1"/>
  <c r="L243" i="2" s="1"/>
  <c r="M243" i="2" s="1"/>
  <c r="L244" i="2" s="1"/>
  <c r="M244" i="2" s="1"/>
  <c r="L245" i="2" s="1"/>
  <c r="M245" i="2" s="1"/>
  <c r="L246" i="2" s="1"/>
  <c r="M246" i="2" s="1"/>
  <c r="L247" i="2" s="1"/>
  <c r="M247" i="2" s="1"/>
  <c r="L248" i="2" s="1"/>
  <c r="M248" i="2" s="1"/>
  <c r="L249" i="2" s="1"/>
  <c r="M249" i="2" s="1"/>
  <c r="L250" i="2" s="1"/>
  <c r="M250" i="2" s="1"/>
  <c r="L251" i="2" s="1"/>
  <c r="M251" i="2" s="1"/>
  <c r="L252" i="2" s="1"/>
  <c r="M252" i="2" s="1"/>
  <c r="L253" i="2" s="1"/>
  <c r="M253" i="2" s="1"/>
  <c r="M255" i="2" s="1"/>
  <c r="Q14" i="2"/>
  <c r="Z12" i="2"/>
  <c r="J4" i="2"/>
  <c r="W7" i="2"/>
  <c r="W8" i="2" s="1"/>
  <c r="W6" i="2"/>
  <c r="U14" i="2" s="1"/>
  <c r="S7" i="2"/>
  <c r="S6" i="2"/>
  <c r="Q7" i="2"/>
  <c r="Q6" i="2"/>
  <c r="P14" i="2"/>
  <c r="P15" i="2" s="1"/>
  <c r="Q255" i="2"/>
  <c r="I8" i="2"/>
  <c r="AC8" i="2"/>
  <c r="B14" i="2"/>
  <c r="Y13" i="2" s="1"/>
  <c r="C14" i="2" l="1"/>
  <c r="N14" i="2" s="1"/>
  <c r="D14" i="2"/>
  <c r="G14" i="2"/>
  <c r="P16" i="2"/>
  <c r="A14" i="2"/>
  <c r="B15" i="2"/>
  <c r="O14" i="2" l="1"/>
  <c r="AA14" i="2" s="1"/>
  <c r="Z14" i="2" s="1"/>
  <c r="AB14" i="2" s="1"/>
  <c r="AC14" i="2" s="1"/>
  <c r="S14" i="2"/>
  <c r="P17" i="2"/>
  <c r="A15" i="2"/>
  <c r="E14" i="2"/>
  <c r="B16" i="2"/>
  <c r="Y14" i="2" l="1"/>
  <c r="F14" i="2"/>
  <c r="K14" i="2" s="1"/>
  <c r="P18" i="2"/>
  <c r="V14" i="2"/>
  <c r="W14" i="2" s="1"/>
  <c r="A16" i="2"/>
  <c r="H14" i="2"/>
  <c r="J14" i="2" s="1"/>
  <c r="B17" i="2"/>
  <c r="I14" i="2" l="1"/>
  <c r="N15" i="2"/>
  <c r="P19" i="2"/>
  <c r="A17" i="2"/>
  <c r="B18" i="2"/>
  <c r="C15" i="2" l="1"/>
  <c r="P20" i="2"/>
  <c r="A18" i="2"/>
  <c r="B19" i="2"/>
  <c r="P21" i="2" l="1"/>
  <c r="A19" i="2"/>
  <c r="B20" i="2"/>
  <c r="P22" i="2" l="1"/>
  <c r="A20" i="2"/>
  <c r="B21" i="2"/>
  <c r="P23" i="2" l="1"/>
  <c r="A21" i="2"/>
  <c r="B22" i="2"/>
  <c r="P24" i="2" l="1"/>
  <c r="A22" i="2"/>
  <c r="B23" i="2"/>
  <c r="P25" i="2" l="1"/>
  <c r="A23" i="2"/>
  <c r="B24" i="2"/>
  <c r="P26" i="2" l="1"/>
  <c r="A24" i="2"/>
  <c r="B25" i="2"/>
  <c r="P27" i="2" l="1"/>
  <c r="A25" i="2"/>
  <c r="B26" i="2"/>
  <c r="P28" i="2" l="1"/>
  <c r="A26" i="2"/>
  <c r="B27" i="2"/>
  <c r="P29" i="2" l="1"/>
  <c r="A27" i="2"/>
  <c r="B28" i="2"/>
  <c r="P30" i="2" l="1"/>
  <c r="A28" i="2"/>
  <c r="B29" i="2"/>
  <c r="P31" i="2" l="1"/>
  <c r="A29" i="2"/>
  <c r="B30" i="2"/>
  <c r="P32" i="2" l="1"/>
  <c r="A30" i="2"/>
  <c r="B31" i="2"/>
  <c r="P33" i="2" l="1"/>
  <c r="A31" i="2"/>
  <c r="B32" i="2"/>
  <c r="P34" i="2" l="1"/>
  <c r="A32" i="2"/>
  <c r="B33" i="2"/>
  <c r="P35" i="2" l="1"/>
  <c r="A33" i="2"/>
  <c r="B34" i="2"/>
  <c r="P36" i="2" l="1"/>
  <c r="A34" i="2"/>
  <c r="B35" i="2"/>
  <c r="P37" i="2" l="1"/>
  <c r="A35" i="2"/>
  <c r="B36" i="2"/>
  <c r="P38" i="2" l="1"/>
  <c r="A36" i="2"/>
  <c r="B37" i="2"/>
  <c r="P39" i="2" l="1"/>
  <c r="A37" i="2"/>
  <c r="B38" i="2"/>
  <c r="P40" i="2" l="1"/>
  <c r="A38" i="2"/>
  <c r="B39" i="2"/>
  <c r="P41" i="2" l="1"/>
  <c r="A39" i="2"/>
  <c r="B40" i="2"/>
  <c r="P42" i="2" l="1"/>
  <c r="A40" i="2"/>
  <c r="B41" i="2"/>
  <c r="P43" i="2" l="1"/>
  <c r="A41" i="2"/>
  <c r="B42" i="2"/>
  <c r="P44" i="2" l="1"/>
  <c r="A42" i="2"/>
  <c r="B43" i="2"/>
  <c r="P45" i="2" l="1"/>
  <c r="A43" i="2"/>
  <c r="B44" i="2"/>
  <c r="P46" i="2" l="1"/>
  <c r="A44" i="2"/>
  <c r="B45" i="2"/>
  <c r="P47" i="2" l="1"/>
  <c r="A45" i="2"/>
  <c r="B46" i="2"/>
  <c r="P48" i="2" l="1"/>
  <c r="A46" i="2"/>
  <c r="B47" i="2"/>
  <c r="P49" i="2" l="1"/>
  <c r="A47" i="2"/>
  <c r="B48" i="2"/>
  <c r="P50" i="2" l="1"/>
  <c r="A48" i="2"/>
  <c r="B49" i="2"/>
  <c r="P51" i="2" l="1"/>
  <c r="A49" i="2"/>
  <c r="B50" i="2"/>
  <c r="P52" i="2" l="1"/>
  <c r="A50" i="2"/>
  <c r="B51" i="2"/>
  <c r="P53" i="2" l="1"/>
  <c r="A51" i="2"/>
  <c r="B52" i="2"/>
  <c r="P54" i="2" l="1"/>
  <c r="A52" i="2"/>
  <c r="B53" i="2"/>
  <c r="P55" i="2" l="1"/>
  <c r="A53" i="2"/>
  <c r="B54" i="2"/>
  <c r="P56" i="2" l="1"/>
  <c r="A54" i="2"/>
  <c r="B55" i="2"/>
  <c r="P57" i="2" l="1"/>
  <c r="A55" i="2"/>
  <c r="B56" i="2"/>
  <c r="P58" i="2" l="1"/>
  <c r="A56" i="2"/>
  <c r="B57" i="2"/>
  <c r="P59" i="2" l="1"/>
  <c r="A57" i="2"/>
  <c r="B58" i="2"/>
  <c r="P60" i="2" l="1"/>
  <c r="A58" i="2"/>
  <c r="B59" i="2"/>
  <c r="P61" i="2" l="1"/>
  <c r="A59" i="2"/>
  <c r="B60" i="2"/>
  <c r="P62" i="2" l="1"/>
  <c r="A60" i="2"/>
  <c r="B61" i="2"/>
  <c r="P63" i="2" l="1"/>
  <c r="A61" i="2"/>
  <c r="B62" i="2"/>
  <c r="P64" i="2" l="1"/>
  <c r="A62" i="2"/>
  <c r="B63" i="2"/>
  <c r="P65" i="2" l="1"/>
  <c r="A63" i="2"/>
  <c r="B64" i="2"/>
  <c r="P66" i="2" l="1"/>
  <c r="A64" i="2"/>
  <c r="B65" i="2"/>
  <c r="P67" i="2" l="1"/>
  <c r="A65" i="2"/>
  <c r="B66" i="2"/>
  <c r="P68" i="2" l="1"/>
  <c r="A66" i="2"/>
  <c r="B67" i="2"/>
  <c r="P69" i="2" l="1"/>
  <c r="A67" i="2"/>
  <c r="B68" i="2"/>
  <c r="P70" i="2" l="1"/>
  <c r="A68" i="2"/>
  <c r="B69" i="2"/>
  <c r="P71" i="2" l="1"/>
  <c r="A69" i="2"/>
  <c r="B70" i="2"/>
  <c r="P72" i="2" l="1"/>
  <c r="A70" i="2"/>
  <c r="B71" i="2"/>
  <c r="P73" i="2" l="1"/>
  <c r="A71" i="2"/>
  <c r="B72" i="2"/>
  <c r="P74" i="2" l="1"/>
  <c r="A72" i="2"/>
  <c r="B73" i="2"/>
  <c r="P75" i="2" l="1"/>
  <c r="A73" i="2"/>
  <c r="B74" i="2"/>
  <c r="P76" i="2" l="1"/>
  <c r="A74" i="2"/>
  <c r="B75" i="2"/>
  <c r="P77" i="2" l="1"/>
  <c r="A75" i="2"/>
  <c r="B76" i="2"/>
  <c r="P78" i="2" l="1"/>
  <c r="A76" i="2"/>
  <c r="B77" i="2"/>
  <c r="P79" i="2" l="1"/>
  <c r="A77" i="2"/>
  <c r="B78" i="2"/>
  <c r="P80" i="2" l="1"/>
  <c r="A78" i="2"/>
  <c r="B79" i="2"/>
  <c r="P81" i="2" l="1"/>
  <c r="A79" i="2"/>
  <c r="B80" i="2"/>
  <c r="P82" i="2" l="1"/>
  <c r="A80" i="2"/>
  <c r="B81" i="2"/>
  <c r="P83" i="2" l="1"/>
  <c r="A81" i="2"/>
  <c r="B82" i="2"/>
  <c r="P84" i="2" l="1"/>
  <c r="A82" i="2"/>
  <c r="B83" i="2"/>
  <c r="P85" i="2" l="1"/>
  <c r="A83" i="2"/>
  <c r="B84" i="2"/>
  <c r="P86" i="2" l="1"/>
  <c r="A84" i="2"/>
  <c r="B85" i="2"/>
  <c r="P87" i="2" l="1"/>
  <c r="A85" i="2"/>
  <c r="B86" i="2"/>
  <c r="P88" i="2" l="1"/>
  <c r="A86" i="2"/>
  <c r="B87" i="2"/>
  <c r="P89" i="2" l="1"/>
  <c r="A87" i="2"/>
  <c r="B88" i="2"/>
  <c r="P90" i="2" l="1"/>
  <c r="A88" i="2"/>
  <c r="B89" i="2"/>
  <c r="P91" i="2" l="1"/>
  <c r="A89" i="2"/>
  <c r="B90" i="2"/>
  <c r="P92" i="2" l="1"/>
  <c r="A90" i="2"/>
  <c r="B91" i="2"/>
  <c r="P93" i="2" l="1"/>
  <c r="A91" i="2"/>
  <c r="B92" i="2"/>
  <c r="P94" i="2" l="1"/>
  <c r="A92" i="2"/>
  <c r="B93" i="2"/>
  <c r="P95" i="2" l="1"/>
  <c r="A93" i="2"/>
  <c r="B94" i="2"/>
  <c r="P96" i="2" l="1"/>
  <c r="A94" i="2"/>
  <c r="B95" i="2"/>
  <c r="P97" i="2" l="1"/>
  <c r="A95" i="2"/>
  <c r="B96" i="2"/>
  <c r="P98" i="2" l="1"/>
  <c r="A96" i="2"/>
  <c r="B97" i="2"/>
  <c r="P99" i="2" l="1"/>
  <c r="A97" i="2"/>
  <c r="B98" i="2"/>
  <c r="P100" i="2" l="1"/>
  <c r="A98" i="2"/>
  <c r="B99" i="2"/>
  <c r="P101" i="2" l="1"/>
  <c r="A99" i="2"/>
  <c r="B100" i="2"/>
  <c r="P102" i="2" l="1"/>
  <c r="A100" i="2"/>
  <c r="B101" i="2"/>
  <c r="P103" i="2" l="1"/>
  <c r="A101" i="2"/>
  <c r="B102" i="2"/>
  <c r="P104" i="2" l="1"/>
  <c r="A102" i="2"/>
  <c r="B103" i="2"/>
  <c r="P105" i="2" l="1"/>
  <c r="A103" i="2"/>
  <c r="B104" i="2"/>
  <c r="P106" i="2" l="1"/>
  <c r="A104" i="2"/>
  <c r="B105" i="2"/>
  <c r="P107" i="2" l="1"/>
  <c r="A105" i="2"/>
  <c r="B106" i="2"/>
  <c r="P108" i="2" l="1"/>
  <c r="A106" i="2"/>
  <c r="B107" i="2"/>
  <c r="P109" i="2" l="1"/>
  <c r="A107" i="2"/>
  <c r="B108" i="2"/>
  <c r="P110" i="2" l="1"/>
  <c r="A108" i="2"/>
  <c r="B109" i="2"/>
  <c r="P111" i="2" l="1"/>
  <c r="A109" i="2"/>
  <c r="B110" i="2"/>
  <c r="P112" i="2" l="1"/>
  <c r="A110" i="2"/>
  <c r="B111" i="2"/>
  <c r="P113" i="2" l="1"/>
  <c r="A111" i="2"/>
  <c r="B112" i="2"/>
  <c r="P114" i="2" l="1"/>
  <c r="A112" i="2"/>
  <c r="B113" i="2"/>
  <c r="P115" i="2" l="1"/>
  <c r="A113" i="2"/>
  <c r="B114" i="2"/>
  <c r="P116" i="2" l="1"/>
  <c r="A114" i="2"/>
  <c r="B115" i="2"/>
  <c r="P117" i="2" l="1"/>
  <c r="A115" i="2"/>
  <c r="B116" i="2"/>
  <c r="P118" i="2" l="1"/>
  <c r="A116" i="2"/>
  <c r="B117" i="2"/>
  <c r="P119" i="2" l="1"/>
  <c r="A117" i="2"/>
  <c r="B118" i="2"/>
  <c r="P120" i="2" l="1"/>
  <c r="A118" i="2"/>
  <c r="B119" i="2"/>
  <c r="P121" i="2" l="1"/>
  <c r="A119" i="2"/>
  <c r="B120" i="2"/>
  <c r="P122" i="2" l="1"/>
  <c r="A120" i="2"/>
  <c r="B121" i="2"/>
  <c r="P123" i="2" l="1"/>
  <c r="A121" i="2"/>
  <c r="B122" i="2"/>
  <c r="P124" i="2" l="1"/>
  <c r="A122" i="2"/>
  <c r="B123" i="2"/>
  <c r="P125" i="2" l="1"/>
  <c r="A123" i="2"/>
  <c r="B124" i="2"/>
  <c r="P126" i="2" l="1"/>
  <c r="A124" i="2"/>
  <c r="B125" i="2"/>
  <c r="P127" i="2" l="1"/>
  <c r="A125" i="2"/>
  <c r="B126" i="2"/>
  <c r="P128" i="2" l="1"/>
  <c r="A126" i="2"/>
  <c r="B127" i="2"/>
  <c r="P129" i="2" l="1"/>
  <c r="A127" i="2"/>
  <c r="B128" i="2"/>
  <c r="P130" i="2" l="1"/>
  <c r="A128" i="2"/>
  <c r="B129" i="2"/>
  <c r="P131" i="2" l="1"/>
  <c r="A129" i="2"/>
  <c r="B130" i="2"/>
  <c r="P132" i="2" l="1"/>
  <c r="A130" i="2"/>
  <c r="B131" i="2"/>
  <c r="P133" i="2" l="1"/>
  <c r="A131" i="2"/>
  <c r="B132" i="2"/>
  <c r="P134" i="2" l="1"/>
  <c r="A132" i="2"/>
  <c r="B133" i="2"/>
  <c r="P135" i="2" l="1"/>
  <c r="A133" i="2"/>
  <c r="B134" i="2"/>
  <c r="P136" i="2" l="1"/>
  <c r="A134" i="2"/>
  <c r="B135" i="2"/>
  <c r="P137" i="2" l="1"/>
  <c r="A135" i="2"/>
  <c r="B136" i="2"/>
  <c r="P138" i="2" l="1"/>
  <c r="A136" i="2"/>
  <c r="B137" i="2"/>
  <c r="P139" i="2" l="1"/>
  <c r="A137" i="2"/>
  <c r="B138" i="2"/>
  <c r="P140" i="2" l="1"/>
  <c r="A138" i="2"/>
  <c r="B139" i="2"/>
  <c r="P141" i="2" l="1"/>
  <c r="A139" i="2"/>
  <c r="B140" i="2"/>
  <c r="P142" i="2" l="1"/>
  <c r="A140" i="2"/>
  <c r="B141" i="2"/>
  <c r="P143" i="2" l="1"/>
  <c r="A141" i="2"/>
  <c r="B142" i="2"/>
  <c r="P144" i="2" l="1"/>
  <c r="A142" i="2"/>
  <c r="B143" i="2"/>
  <c r="P145" i="2" l="1"/>
  <c r="A143" i="2"/>
  <c r="B144" i="2"/>
  <c r="P146" i="2" l="1"/>
  <c r="A144" i="2"/>
  <c r="B145" i="2"/>
  <c r="P147" i="2" l="1"/>
  <c r="A145" i="2"/>
  <c r="B146" i="2"/>
  <c r="B147" i="2" s="1"/>
  <c r="P148" i="2" l="1"/>
  <c r="A146" i="2"/>
  <c r="P149" i="2" l="1"/>
  <c r="A147" i="2"/>
  <c r="B148" i="2"/>
  <c r="P150" i="2" l="1"/>
  <c r="A148" i="2"/>
  <c r="B149" i="2"/>
  <c r="P151" i="2" l="1"/>
  <c r="A149" i="2"/>
  <c r="B150" i="2"/>
  <c r="P152" i="2" l="1"/>
  <c r="A150" i="2"/>
  <c r="B151" i="2"/>
  <c r="P153" i="2" l="1"/>
  <c r="A151" i="2"/>
  <c r="B152" i="2"/>
  <c r="P154" i="2" l="1"/>
  <c r="A152" i="2"/>
  <c r="B153" i="2"/>
  <c r="P155" i="2" l="1"/>
  <c r="A153" i="2"/>
  <c r="B154" i="2"/>
  <c r="P156" i="2" l="1"/>
  <c r="A154" i="2"/>
  <c r="B155" i="2"/>
  <c r="P157" i="2" l="1"/>
  <c r="A155" i="2"/>
  <c r="B156" i="2"/>
  <c r="P158" i="2" l="1"/>
  <c r="A156" i="2"/>
  <c r="B157" i="2"/>
  <c r="P159" i="2" l="1"/>
  <c r="A157" i="2"/>
  <c r="B158" i="2"/>
  <c r="P160" i="2" l="1"/>
  <c r="A158" i="2"/>
  <c r="B159" i="2"/>
  <c r="P161" i="2" l="1"/>
  <c r="A159" i="2"/>
  <c r="B160" i="2"/>
  <c r="P162" i="2" l="1"/>
  <c r="A160" i="2"/>
  <c r="B161" i="2"/>
  <c r="P163" i="2" l="1"/>
  <c r="A161" i="2"/>
  <c r="B162" i="2"/>
  <c r="P164" i="2" l="1"/>
  <c r="A162" i="2"/>
  <c r="B163" i="2"/>
  <c r="P165" i="2" l="1"/>
  <c r="A163" i="2"/>
  <c r="B164" i="2"/>
  <c r="P166" i="2" l="1"/>
  <c r="A164" i="2"/>
  <c r="B165" i="2"/>
  <c r="P167" i="2" l="1"/>
  <c r="A165" i="2"/>
  <c r="B166" i="2"/>
  <c r="P168" i="2" l="1"/>
  <c r="A166" i="2"/>
  <c r="B167" i="2"/>
  <c r="P169" i="2" l="1"/>
  <c r="A167" i="2"/>
  <c r="B168" i="2"/>
  <c r="P170" i="2" l="1"/>
  <c r="A168" i="2"/>
  <c r="B169" i="2"/>
  <c r="P171" i="2" l="1"/>
  <c r="A169" i="2"/>
  <c r="B170" i="2"/>
  <c r="P172" i="2" l="1"/>
  <c r="A170" i="2"/>
  <c r="B171" i="2"/>
  <c r="P173" i="2" l="1"/>
  <c r="A171" i="2"/>
  <c r="B172" i="2"/>
  <c r="P174" i="2" l="1"/>
  <c r="A172" i="2"/>
  <c r="B173" i="2"/>
  <c r="P175" i="2" l="1"/>
  <c r="A173" i="2"/>
  <c r="B174" i="2"/>
  <c r="P176" i="2" l="1"/>
  <c r="A174" i="2"/>
  <c r="B175" i="2"/>
  <c r="P177" i="2" l="1"/>
  <c r="A175" i="2"/>
  <c r="B176" i="2"/>
  <c r="P178" i="2" l="1"/>
  <c r="A176" i="2"/>
  <c r="B177" i="2"/>
  <c r="P179" i="2" l="1"/>
  <c r="A177" i="2"/>
  <c r="B178" i="2"/>
  <c r="P180" i="2" l="1"/>
  <c r="A178" i="2"/>
  <c r="B179" i="2"/>
  <c r="P181" i="2" l="1"/>
  <c r="A179" i="2"/>
  <c r="B180" i="2"/>
  <c r="P182" i="2" l="1"/>
  <c r="A180" i="2"/>
  <c r="B181" i="2"/>
  <c r="P183" i="2" l="1"/>
  <c r="A181" i="2"/>
  <c r="B182" i="2"/>
  <c r="P184" i="2" l="1"/>
  <c r="A182" i="2"/>
  <c r="B183" i="2"/>
  <c r="P185" i="2" l="1"/>
  <c r="A183" i="2"/>
  <c r="B184" i="2"/>
  <c r="P186" i="2" l="1"/>
  <c r="A184" i="2"/>
  <c r="B185" i="2"/>
  <c r="P187" i="2" l="1"/>
  <c r="A185" i="2"/>
  <c r="B186" i="2"/>
  <c r="P188" i="2" l="1"/>
  <c r="A186" i="2"/>
  <c r="B187" i="2"/>
  <c r="P189" i="2" l="1"/>
  <c r="A187" i="2"/>
  <c r="B188" i="2"/>
  <c r="P190" i="2" l="1"/>
  <c r="A188" i="2"/>
  <c r="B189" i="2"/>
  <c r="P191" i="2" l="1"/>
  <c r="A189" i="2"/>
  <c r="B190" i="2"/>
  <c r="P192" i="2" l="1"/>
  <c r="A190" i="2"/>
  <c r="B191" i="2"/>
  <c r="P193" i="2" l="1"/>
  <c r="A191" i="2"/>
  <c r="B192" i="2"/>
  <c r="P194" i="2" l="1"/>
  <c r="A192" i="2"/>
  <c r="B193" i="2"/>
  <c r="P195" i="2" l="1"/>
  <c r="A193" i="2"/>
  <c r="B194" i="2"/>
  <c r="P196" i="2" l="1"/>
  <c r="A194" i="2"/>
  <c r="B195" i="2"/>
  <c r="P197" i="2" l="1"/>
  <c r="A195" i="2"/>
  <c r="B196" i="2"/>
  <c r="P198" i="2" l="1"/>
  <c r="A196" i="2"/>
  <c r="B197" i="2"/>
  <c r="P199" i="2" l="1"/>
  <c r="A197" i="2"/>
  <c r="B198" i="2"/>
  <c r="P200" i="2" l="1"/>
  <c r="A198" i="2"/>
  <c r="B199" i="2"/>
  <c r="P201" i="2" l="1"/>
  <c r="A199" i="2"/>
  <c r="B200" i="2"/>
  <c r="P202" i="2" l="1"/>
  <c r="A200" i="2"/>
  <c r="B201" i="2"/>
  <c r="P203" i="2" l="1"/>
  <c r="A201" i="2"/>
  <c r="B202" i="2"/>
  <c r="P204" i="2" l="1"/>
  <c r="A202" i="2"/>
  <c r="B203" i="2"/>
  <c r="P205" i="2" l="1"/>
  <c r="A203" i="2"/>
  <c r="B204" i="2"/>
  <c r="P206" i="2" l="1"/>
  <c r="A204" i="2"/>
  <c r="B205" i="2"/>
  <c r="P207" i="2" l="1"/>
  <c r="A205" i="2"/>
  <c r="B206" i="2"/>
  <c r="P208" i="2" l="1"/>
  <c r="A206" i="2"/>
  <c r="B207" i="2"/>
  <c r="P209" i="2" l="1"/>
  <c r="A207" i="2"/>
  <c r="B208" i="2"/>
  <c r="P210" i="2" l="1"/>
  <c r="A208" i="2"/>
  <c r="B209" i="2"/>
  <c r="P211" i="2" l="1"/>
  <c r="A209" i="2"/>
  <c r="B210" i="2"/>
  <c r="P212" i="2" l="1"/>
  <c r="A210" i="2"/>
  <c r="B211" i="2"/>
  <c r="P213" i="2" l="1"/>
  <c r="A211" i="2"/>
  <c r="B212" i="2"/>
  <c r="P214" i="2" l="1"/>
  <c r="A212" i="2"/>
  <c r="B213" i="2"/>
  <c r="P215" i="2" l="1"/>
  <c r="A213" i="2"/>
  <c r="B214" i="2"/>
  <c r="P216" i="2" l="1"/>
  <c r="A214" i="2"/>
  <c r="B215" i="2"/>
  <c r="P217" i="2" l="1"/>
  <c r="A215" i="2"/>
  <c r="B216" i="2"/>
  <c r="P218" i="2" l="1"/>
  <c r="A216" i="2"/>
  <c r="B217" i="2"/>
  <c r="P219" i="2" l="1"/>
  <c r="A217" i="2"/>
  <c r="B218" i="2"/>
  <c r="P220" i="2" l="1"/>
  <c r="A218" i="2"/>
  <c r="B219" i="2"/>
  <c r="P221" i="2" l="1"/>
  <c r="A219" i="2"/>
  <c r="B220" i="2"/>
  <c r="P222" i="2" l="1"/>
  <c r="A220" i="2"/>
  <c r="B221" i="2"/>
  <c r="P223" i="2" l="1"/>
  <c r="A221" i="2"/>
  <c r="B222" i="2"/>
  <c r="P224" i="2" l="1"/>
  <c r="A222" i="2"/>
  <c r="B223" i="2"/>
  <c r="P225" i="2" l="1"/>
  <c r="A223" i="2"/>
  <c r="B224" i="2"/>
  <c r="P226" i="2" l="1"/>
  <c r="A224" i="2"/>
  <c r="B225" i="2"/>
  <c r="P227" i="2" l="1"/>
  <c r="A225" i="2"/>
  <c r="B226" i="2"/>
  <c r="P228" i="2" l="1"/>
  <c r="A226" i="2"/>
  <c r="B227" i="2"/>
  <c r="P229" i="2" l="1"/>
  <c r="A227" i="2"/>
  <c r="B228" i="2"/>
  <c r="P230" i="2" l="1"/>
  <c r="A228" i="2"/>
  <c r="B229" i="2"/>
  <c r="P231" i="2" l="1"/>
  <c r="A229" i="2"/>
  <c r="B230" i="2"/>
  <c r="P232" i="2" l="1"/>
  <c r="A230" i="2"/>
  <c r="B231" i="2"/>
  <c r="P233" i="2" l="1"/>
  <c r="A231" i="2"/>
  <c r="B232" i="2"/>
  <c r="P234" i="2" l="1"/>
  <c r="A232" i="2"/>
  <c r="B233" i="2"/>
  <c r="P235" i="2" l="1"/>
  <c r="A233" i="2"/>
  <c r="B234" i="2"/>
  <c r="P236" i="2" l="1"/>
  <c r="A234" i="2"/>
  <c r="B235" i="2"/>
  <c r="P237" i="2" l="1"/>
  <c r="A235" i="2"/>
  <c r="B236" i="2"/>
  <c r="P238" i="2" l="1"/>
  <c r="A236" i="2"/>
  <c r="B237" i="2"/>
  <c r="P239" i="2" l="1"/>
  <c r="A237" i="2"/>
  <c r="B238" i="2"/>
  <c r="P240" i="2" l="1"/>
  <c r="A238" i="2"/>
  <c r="B239" i="2"/>
  <c r="P241" i="2" l="1"/>
  <c r="A239" i="2"/>
  <c r="B240" i="2"/>
  <c r="P242" i="2" l="1"/>
  <c r="A240" i="2"/>
  <c r="B241" i="2"/>
  <c r="P243" i="2" l="1"/>
  <c r="B242" i="2"/>
  <c r="A241" i="2"/>
  <c r="B243" i="2" l="1"/>
  <c r="A243" i="2" s="1"/>
  <c r="P244" i="2"/>
  <c r="A242" i="2"/>
  <c r="B244" i="2" l="1"/>
  <c r="A244" i="2" s="1"/>
  <c r="P245" i="2"/>
  <c r="B245" i="2" l="1"/>
  <c r="A245" i="2" s="1"/>
  <c r="P246" i="2"/>
  <c r="B246" i="2"/>
  <c r="P247" i="2" l="1"/>
  <c r="A246" i="2"/>
  <c r="B247" i="2"/>
  <c r="P248" i="2" l="1"/>
  <c r="A247" i="2"/>
  <c r="B248" i="2"/>
  <c r="P249" i="2" l="1"/>
  <c r="A248" i="2"/>
  <c r="B249" i="2"/>
  <c r="P250" i="2" l="1"/>
  <c r="B250" i="2"/>
  <c r="A249" i="2"/>
  <c r="B251" i="2" l="1"/>
  <c r="P251" i="2"/>
  <c r="A250" i="2"/>
  <c r="A251" i="2" l="1"/>
  <c r="B252" i="2"/>
  <c r="B253" i="2" s="1"/>
  <c r="P252" i="2"/>
  <c r="A252" i="2" l="1"/>
  <c r="P253" i="2"/>
  <c r="A253" i="2" l="1"/>
  <c r="E15" i="2" l="1"/>
  <c r="D15" i="2" s="1"/>
  <c r="G15" i="2"/>
  <c r="H15" i="2" l="1"/>
  <c r="J15" i="2" s="1"/>
  <c r="F15" i="2"/>
  <c r="K15" i="2" s="1"/>
  <c r="N16" i="2" l="1"/>
  <c r="C16" i="2" l="1"/>
  <c r="E16" i="2" s="1"/>
  <c r="D16" i="2" l="1"/>
  <c r="F16" i="2" s="1"/>
  <c r="K16" i="2" s="1"/>
  <c r="G16" i="2"/>
  <c r="N17" i="2" l="1"/>
  <c r="H16" i="2"/>
  <c r="J16" i="2" s="1"/>
  <c r="C17" i="2" l="1"/>
  <c r="E17" i="2" s="1"/>
  <c r="D17" i="2" s="1"/>
  <c r="F17" i="2" l="1"/>
  <c r="K17" i="2" s="1"/>
  <c r="G17" i="2"/>
  <c r="H17" i="2" s="1"/>
  <c r="J17" i="2" s="1"/>
  <c r="N18" i="2" l="1"/>
  <c r="C18" i="2" l="1"/>
  <c r="E18" i="2" s="1"/>
  <c r="D18" i="2" s="1"/>
  <c r="F18" i="2" l="1"/>
  <c r="K18" i="2" s="1"/>
  <c r="G18" i="2"/>
  <c r="N19" i="2" l="1"/>
  <c r="H18" i="2"/>
  <c r="J18" i="2" s="1"/>
  <c r="C19" i="2" l="1"/>
  <c r="E19" i="2" l="1"/>
  <c r="D19" i="2" s="1"/>
  <c r="F19" i="2" s="1"/>
  <c r="K19" i="2" s="1"/>
  <c r="G19" i="2"/>
  <c r="N20" i="2" l="1"/>
  <c r="H19" i="2"/>
  <c r="J19" i="2" s="1"/>
  <c r="C20" i="2" l="1"/>
  <c r="E20" i="2" s="1"/>
  <c r="D20" i="2" s="1"/>
  <c r="F20" i="2" l="1"/>
  <c r="K20" i="2" s="1"/>
  <c r="G20" i="2"/>
  <c r="N21" i="2" l="1"/>
  <c r="H20" i="2"/>
  <c r="J20" i="2" s="1"/>
  <c r="C21" i="2" l="1"/>
  <c r="E21" i="2" s="1"/>
  <c r="D21" i="2" s="1"/>
  <c r="F21" i="2" l="1"/>
  <c r="K21" i="2" s="1"/>
  <c r="G21" i="2"/>
  <c r="H21" i="2" s="1"/>
  <c r="J21" i="2" s="1"/>
  <c r="N22" i="2" l="1"/>
  <c r="C22" i="2" l="1"/>
  <c r="E22" i="2" s="1"/>
  <c r="D22" i="2" s="1"/>
  <c r="F22" i="2" l="1"/>
  <c r="K22" i="2" s="1"/>
  <c r="G22" i="2"/>
  <c r="N23" i="2" l="1"/>
  <c r="H22" i="2"/>
  <c r="J22" i="2" s="1"/>
  <c r="C23" i="2" l="1"/>
  <c r="E23" i="2" s="1"/>
  <c r="D23" i="2" s="1"/>
  <c r="F23" i="2" l="1"/>
  <c r="K23" i="2" s="1"/>
  <c r="G23" i="2"/>
  <c r="N24" i="2" l="1"/>
  <c r="H23" i="2"/>
  <c r="J23" i="2" s="1"/>
  <c r="C24" i="2" l="1"/>
  <c r="E24" i="2" s="1"/>
  <c r="D24" i="2" s="1"/>
  <c r="F24" i="2" l="1"/>
  <c r="K24" i="2" s="1"/>
  <c r="G24" i="2"/>
  <c r="N25" i="2" l="1"/>
  <c r="C25" i="2" s="1"/>
  <c r="H24" i="2"/>
  <c r="J24" i="2" s="1"/>
  <c r="E25" i="2" l="1"/>
  <c r="D25" i="2" s="1"/>
  <c r="F25" i="2" l="1"/>
  <c r="K25" i="2" s="1"/>
  <c r="G25" i="2"/>
  <c r="N26" i="2" l="1"/>
  <c r="H25" i="2"/>
  <c r="J25" i="2" s="1"/>
  <c r="C26" i="2" l="1"/>
  <c r="E26" i="2" s="1"/>
  <c r="D26" i="2" s="1"/>
  <c r="F26" i="2" l="1"/>
  <c r="K26" i="2" s="1"/>
  <c r="G26" i="2"/>
  <c r="N27" i="2" l="1"/>
  <c r="H26" i="2"/>
  <c r="J26" i="2" s="1"/>
  <c r="C27" i="2" l="1"/>
  <c r="E27" i="2"/>
  <c r="D27" i="2" s="1"/>
  <c r="F27" i="2" l="1"/>
  <c r="K27" i="2" s="1"/>
  <c r="G27" i="2"/>
  <c r="N28" i="2" l="1"/>
  <c r="H27" i="2"/>
  <c r="J27" i="2" s="1"/>
  <c r="C28" i="2" l="1"/>
  <c r="E28" i="2" s="1"/>
  <c r="D28" i="2" s="1"/>
  <c r="F28" i="2" l="1"/>
  <c r="K28" i="2" s="1"/>
  <c r="G28" i="2"/>
  <c r="N29" i="2" l="1"/>
  <c r="H28" i="2"/>
  <c r="J28" i="2" s="1"/>
  <c r="C29" i="2" l="1"/>
  <c r="E29" i="2" s="1"/>
  <c r="D29" i="2" s="1"/>
  <c r="F29" i="2" l="1"/>
  <c r="K29" i="2" s="1"/>
  <c r="G29" i="2"/>
  <c r="H29" i="2" s="1"/>
  <c r="J29" i="2" s="1"/>
  <c r="N30" i="2" l="1"/>
  <c r="C30" i="2" s="1"/>
  <c r="E30" i="2" l="1"/>
  <c r="D30" i="2" s="1"/>
  <c r="F30" i="2" l="1"/>
  <c r="K30" i="2" s="1"/>
  <c r="G30" i="2"/>
  <c r="N31" i="2" l="1"/>
  <c r="H30" i="2"/>
  <c r="J30" i="2" s="1"/>
  <c r="C31" i="2" l="1"/>
  <c r="E31" i="2" s="1"/>
  <c r="D31" i="2" s="1"/>
  <c r="F31" i="2" l="1"/>
  <c r="K31" i="2" s="1"/>
  <c r="G31" i="2"/>
  <c r="N32" i="2" l="1"/>
  <c r="H31" i="2"/>
  <c r="J31" i="2" s="1"/>
  <c r="C32" i="2" l="1"/>
  <c r="E32" i="2"/>
  <c r="D32" i="2" s="1"/>
  <c r="F32" i="2" l="1"/>
  <c r="K32" i="2" s="1"/>
  <c r="G32" i="2"/>
  <c r="N33" i="2" l="1"/>
  <c r="H32" i="2"/>
  <c r="J32" i="2" s="1"/>
  <c r="C33" i="2" l="1"/>
  <c r="E33" i="2"/>
  <c r="D33" i="2" s="1"/>
  <c r="F33" i="2" l="1"/>
  <c r="K33" i="2" s="1"/>
  <c r="G33" i="2"/>
  <c r="N34" i="2" l="1"/>
  <c r="H33" i="2"/>
  <c r="J33" i="2" s="1"/>
  <c r="C34" i="2" l="1"/>
  <c r="E34" i="2" s="1"/>
  <c r="D34" i="2" s="1"/>
  <c r="F34" i="2" l="1"/>
  <c r="K34" i="2" s="1"/>
  <c r="G34" i="2"/>
  <c r="N35" i="2" l="1"/>
  <c r="C35" i="2" s="1"/>
  <c r="H34" i="2"/>
  <c r="J34" i="2" s="1"/>
  <c r="E35" i="2" l="1"/>
  <c r="D35" i="2" s="1"/>
  <c r="F35" i="2" l="1"/>
  <c r="K35" i="2" s="1"/>
  <c r="G35" i="2"/>
  <c r="N36" i="2" l="1"/>
  <c r="H35" i="2"/>
  <c r="J35" i="2" s="1"/>
  <c r="C36" i="2" l="1"/>
  <c r="E36" i="2" s="1"/>
  <c r="D36" i="2" s="1"/>
  <c r="F36" i="2" l="1"/>
  <c r="K36" i="2" s="1"/>
  <c r="G36" i="2"/>
  <c r="N37" i="2" l="1"/>
  <c r="H36" i="2"/>
  <c r="J36" i="2" s="1"/>
  <c r="C37" i="2" l="1"/>
  <c r="E37" i="2" s="1"/>
  <c r="D37" i="2" s="1"/>
  <c r="F37" i="2" l="1"/>
  <c r="K37" i="2" s="1"/>
  <c r="G37" i="2"/>
  <c r="N38" i="2" l="1"/>
  <c r="C38" i="2"/>
  <c r="H37" i="2"/>
  <c r="J37" i="2" s="1"/>
  <c r="E38" i="2" l="1"/>
  <c r="D38" i="2" s="1"/>
  <c r="F38" i="2" l="1"/>
  <c r="K38" i="2" s="1"/>
  <c r="G38" i="2"/>
  <c r="H38" i="2" s="1"/>
  <c r="J38" i="2" s="1"/>
  <c r="N39" i="2" l="1"/>
  <c r="C39" i="2" l="1"/>
  <c r="E39" i="2" s="1"/>
  <c r="D39" i="2" s="1"/>
  <c r="F39" i="2" l="1"/>
  <c r="K39" i="2" s="1"/>
  <c r="G39" i="2"/>
  <c r="H39" i="2" s="1"/>
  <c r="J39" i="2" s="1"/>
  <c r="N40" i="2" l="1"/>
  <c r="C40" i="2" s="1"/>
  <c r="E40" i="2" l="1"/>
  <c r="D40" i="2" s="1"/>
  <c r="F40" i="2" l="1"/>
  <c r="K40" i="2" s="1"/>
  <c r="G40" i="2"/>
  <c r="N41" i="2" l="1"/>
  <c r="H40" i="2"/>
  <c r="J40" i="2" s="1"/>
  <c r="C41" i="2" l="1"/>
  <c r="E41" i="2" s="1"/>
  <c r="D41" i="2" s="1"/>
  <c r="F41" i="2" l="1"/>
  <c r="K41" i="2" s="1"/>
  <c r="G41" i="2"/>
  <c r="N42" i="2" l="1"/>
  <c r="H41" i="2"/>
  <c r="J41" i="2" s="1"/>
  <c r="C42" i="2" l="1"/>
  <c r="E42" i="2" s="1"/>
  <c r="D42" i="2" s="1"/>
  <c r="F42" i="2" l="1"/>
  <c r="K42" i="2" s="1"/>
  <c r="G42" i="2"/>
  <c r="N43" i="2" l="1"/>
  <c r="H42" i="2"/>
  <c r="J42" i="2" s="1"/>
  <c r="C43" i="2" l="1"/>
  <c r="E43" i="2" s="1"/>
  <c r="D43" i="2" s="1"/>
  <c r="F43" i="2" l="1"/>
  <c r="K43" i="2" s="1"/>
  <c r="G43" i="2"/>
  <c r="N44" i="2" l="1"/>
  <c r="H43" i="2"/>
  <c r="J43" i="2" s="1"/>
  <c r="C44" i="2" l="1"/>
  <c r="E44" i="2" s="1"/>
  <c r="D44" i="2" s="1"/>
  <c r="F44" i="2" l="1"/>
  <c r="K44" i="2" s="1"/>
  <c r="G44" i="2"/>
  <c r="H44" i="2" s="1"/>
  <c r="J44" i="2" s="1"/>
  <c r="N45" i="2" l="1"/>
  <c r="C45" i="2" l="1"/>
  <c r="E45" i="2" s="1"/>
  <c r="D45" i="2" s="1"/>
  <c r="F45" i="2" l="1"/>
  <c r="K45" i="2" s="1"/>
  <c r="G45" i="2"/>
  <c r="N46" i="2" l="1"/>
  <c r="H45" i="2"/>
  <c r="J45" i="2" s="1"/>
  <c r="C46" i="2" l="1"/>
  <c r="E46" i="2" s="1"/>
  <c r="D46" i="2" s="1"/>
  <c r="F46" i="2" l="1"/>
  <c r="K46" i="2" s="1"/>
  <c r="G46" i="2"/>
  <c r="H46" i="2" s="1"/>
  <c r="J46" i="2" s="1"/>
  <c r="N47" i="2" l="1"/>
  <c r="C47" i="2" l="1"/>
  <c r="E47" i="2" s="1"/>
  <c r="D47" i="2" s="1"/>
  <c r="F47" i="2" l="1"/>
  <c r="K47" i="2" s="1"/>
  <c r="G47" i="2"/>
  <c r="N48" i="2" l="1"/>
  <c r="C48" i="2" s="1"/>
  <c r="H47" i="2"/>
  <c r="J47" i="2" s="1"/>
  <c r="E48" i="2" l="1"/>
  <c r="D48" i="2" s="1"/>
  <c r="F48" i="2" l="1"/>
  <c r="K48" i="2" s="1"/>
  <c r="G48" i="2"/>
  <c r="H48" i="2" s="1"/>
  <c r="J48" i="2" s="1"/>
  <c r="N49" i="2" l="1"/>
  <c r="C49" i="2" l="1"/>
  <c r="E49" i="2" s="1"/>
  <c r="D49" i="2" s="1"/>
  <c r="F49" i="2" l="1"/>
  <c r="K49" i="2" s="1"/>
  <c r="G49" i="2"/>
  <c r="N50" i="2" l="1"/>
  <c r="H49" i="2"/>
  <c r="J49" i="2" s="1"/>
  <c r="C50" i="2" l="1"/>
  <c r="E50" i="2" s="1"/>
  <c r="D50" i="2" s="1"/>
  <c r="F50" i="2" l="1"/>
  <c r="K50" i="2" s="1"/>
  <c r="G50" i="2"/>
  <c r="H50" i="2" s="1"/>
  <c r="J50" i="2" s="1"/>
  <c r="N51" i="2" l="1"/>
  <c r="C51" i="2" l="1"/>
  <c r="E51" i="2" s="1"/>
  <c r="D51" i="2" s="1"/>
  <c r="F51" i="2" l="1"/>
  <c r="K51" i="2" s="1"/>
  <c r="G51" i="2"/>
  <c r="N52" i="2" l="1"/>
  <c r="H51" i="2"/>
  <c r="J51" i="2" s="1"/>
  <c r="C52" i="2" l="1"/>
  <c r="E52" i="2" s="1"/>
  <c r="D52" i="2" s="1"/>
  <c r="F52" i="2" l="1"/>
  <c r="K52" i="2" s="1"/>
  <c r="G52" i="2"/>
  <c r="N53" i="2" l="1"/>
  <c r="H52" i="2"/>
  <c r="J52" i="2" s="1"/>
  <c r="C53" i="2" l="1"/>
  <c r="E53" i="2" s="1"/>
  <c r="D53" i="2" s="1"/>
  <c r="F53" i="2" l="1"/>
  <c r="K53" i="2" s="1"/>
  <c r="G53" i="2"/>
  <c r="N54" i="2" l="1"/>
  <c r="H53" i="2"/>
  <c r="J53" i="2" s="1"/>
  <c r="C54" i="2" l="1"/>
  <c r="E54" i="2"/>
  <c r="D54" i="2" s="1"/>
  <c r="F54" i="2" l="1"/>
  <c r="K54" i="2" s="1"/>
  <c r="G54" i="2"/>
  <c r="H54" i="2" s="1"/>
  <c r="J54" i="2" s="1"/>
  <c r="N55" i="2" l="1"/>
  <c r="C55" i="2" l="1"/>
  <c r="E55" i="2" s="1"/>
  <c r="D55" i="2" s="1"/>
  <c r="F55" i="2" l="1"/>
  <c r="K55" i="2" s="1"/>
  <c r="G55" i="2"/>
  <c r="N56" i="2" l="1"/>
  <c r="H55" i="2"/>
  <c r="J55" i="2" s="1"/>
  <c r="C56" i="2" l="1"/>
  <c r="E56" i="2" s="1"/>
  <c r="D56" i="2" s="1"/>
  <c r="F56" i="2" l="1"/>
  <c r="K56" i="2" s="1"/>
  <c r="G56" i="2"/>
  <c r="N57" i="2" l="1"/>
  <c r="H56" i="2"/>
  <c r="J56" i="2" s="1"/>
  <c r="C57" i="2" l="1"/>
  <c r="E57" i="2" s="1"/>
  <c r="D57" i="2" l="1"/>
  <c r="F57" i="2" s="1"/>
  <c r="K57" i="2" s="1"/>
  <c r="G57" i="2"/>
  <c r="H57" i="2" s="1"/>
  <c r="J57" i="2" s="1"/>
  <c r="N58" i="2" l="1"/>
  <c r="C58" i="2" l="1"/>
  <c r="E58" i="2" s="1"/>
  <c r="D58" i="2" s="1"/>
  <c r="F58" i="2" l="1"/>
  <c r="K58" i="2" s="1"/>
  <c r="G58" i="2"/>
  <c r="N59" i="2" l="1"/>
  <c r="C59" i="2"/>
  <c r="H58" i="2"/>
  <c r="J58" i="2" s="1"/>
  <c r="E59" i="2" l="1"/>
  <c r="D59" i="2" s="1"/>
  <c r="F59" i="2" l="1"/>
  <c r="K59" i="2" s="1"/>
  <c r="G59" i="2"/>
  <c r="N60" i="2" l="1"/>
  <c r="C60" i="2" s="1"/>
  <c r="H59" i="2"/>
  <c r="J59" i="2" s="1"/>
  <c r="E60" i="2" l="1"/>
  <c r="D60" i="2" s="1"/>
  <c r="F60" i="2" l="1"/>
  <c r="K60" i="2" s="1"/>
  <c r="G60" i="2"/>
  <c r="N61" i="2" l="1"/>
  <c r="H60" i="2"/>
  <c r="J60" i="2" s="1"/>
  <c r="C61" i="2" l="1"/>
  <c r="E61" i="2" s="1"/>
  <c r="D61" i="2" s="1"/>
  <c r="F61" i="2" l="1"/>
  <c r="K61" i="2" s="1"/>
  <c r="G61" i="2"/>
  <c r="N62" i="2" l="1"/>
  <c r="H61" i="2"/>
  <c r="J61" i="2" s="1"/>
  <c r="C62" i="2" l="1"/>
  <c r="E62" i="2" s="1"/>
  <c r="D62" i="2" s="1"/>
  <c r="F62" i="2" l="1"/>
  <c r="K62" i="2" s="1"/>
  <c r="G62" i="2"/>
  <c r="H62" i="2" s="1"/>
  <c r="J62" i="2" s="1"/>
  <c r="N63" i="2" l="1"/>
  <c r="C63" i="2" l="1"/>
  <c r="E63" i="2" s="1"/>
  <c r="D63" i="2" s="1"/>
  <c r="F63" i="2" l="1"/>
  <c r="K63" i="2" s="1"/>
  <c r="G63" i="2"/>
  <c r="N64" i="2" l="1"/>
  <c r="H63" i="2"/>
  <c r="J63" i="2" s="1"/>
  <c r="C64" i="2" l="1"/>
  <c r="E64" i="2" s="1"/>
  <c r="D64" i="2" s="1"/>
  <c r="G64" i="2" l="1"/>
  <c r="H64" i="2" l="1"/>
  <c r="J64" i="2" s="1"/>
  <c r="F64" i="2"/>
  <c r="K64" i="2" s="1"/>
  <c r="N65" i="2" l="1"/>
  <c r="C65" i="2" l="1"/>
  <c r="G65" i="2"/>
  <c r="E65" i="2" l="1"/>
  <c r="D65" i="2" l="1"/>
  <c r="F65" i="2" s="1"/>
  <c r="H65" i="2"/>
  <c r="J65" i="2" s="1"/>
  <c r="K65" i="2" l="1"/>
  <c r="N66" i="2"/>
  <c r="G66" i="2" l="1"/>
  <c r="C66" i="2"/>
  <c r="E66" i="2" s="1"/>
  <c r="D66" i="2" s="1"/>
  <c r="F66" i="2" s="1"/>
  <c r="H66" i="2" l="1"/>
  <c r="J66" i="2" s="1"/>
  <c r="K66" i="2"/>
  <c r="N67" i="2"/>
  <c r="G67" i="2" l="1"/>
  <c r="C67" i="2"/>
  <c r="E67" i="2" s="1"/>
  <c r="D67" i="2" s="1"/>
  <c r="F67" i="2" s="1"/>
  <c r="N68" i="2" s="1"/>
  <c r="K67" i="2" l="1"/>
  <c r="G68" i="2"/>
  <c r="C68" i="2"/>
  <c r="H67" i="2"/>
  <c r="J67" i="2" s="1"/>
  <c r="E68" i="2" l="1"/>
  <c r="D68" i="2" s="1"/>
  <c r="F68" i="2" s="1"/>
  <c r="K68" i="2" s="1"/>
  <c r="N69" i="2" l="1"/>
  <c r="H68" i="2"/>
  <c r="J68" i="2" s="1"/>
  <c r="C69" i="2" l="1"/>
  <c r="E69" i="2" s="1"/>
  <c r="D69" i="2" s="1"/>
  <c r="F69" i="2" s="1"/>
  <c r="K69" i="2" s="1"/>
  <c r="G69" i="2"/>
  <c r="N70" i="2" l="1"/>
  <c r="H69" i="2"/>
  <c r="J69" i="2" s="1"/>
  <c r="G70" i="2" l="1"/>
  <c r="C70" i="2"/>
  <c r="E70" i="2" l="1"/>
  <c r="D70" i="2" l="1"/>
  <c r="F70" i="2" s="1"/>
  <c r="H70" i="2"/>
  <c r="J70" i="2" s="1"/>
  <c r="K70" i="2" l="1"/>
  <c r="N71" i="2"/>
  <c r="G71" i="2" l="1"/>
  <c r="C71" i="2"/>
  <c r="E71" i="2" s="1"/>
  <c r="D71" i="2" s="1"/>
  <c r="F71" i="2" s="1"/>
  <c r="K71" i="2" s="1"/>
  <c r="H71" i="2" l="1"/>
  <c r="J71" i="2" s="1"/>
  <c r="N72" i="2"/>
  <c r="G72" i="2" l="1"/>
  <c r="C72" i="2"/>
  <c r="E72" i="2" s="1"/>
  <c r="D72" i="2" l="1"/>
  <c r="F72" i="2" s="1"/>
  <c r="H72" i="2"/>
  <c r="J72" i="2" s="1"/>
  <c r="K72" i="2" l="1"/>
  <c r="N73" i="2"/>
  <c r="C73" i="2" l="1"/>
  <c r="G73" i="2"/>
  <c r="E73" i="2"/>
  <c r="D73" i="2" s="1"/>
  <c r="H73" i="2" l="1"/>
  <c r="J73" i="2" s="1"/>
  <c r="F73" i="2"/>
  <c r="K73" i="2" s="1"/>
  <c r="N74" i="2" l="1"/>
  <c r="C74" i="2" s="1"/>
  <c r="G74" i="2" l="1"/>
  <c r="E74" i="2"/>
  <c r="D74" i="2" s="1"/>
  <c r="H74" i="2" l="1"/>
  <c r="J74" i="2" s="1"/>
  <c r="F74" i="2"/>
  <c r="K74" i="2" s="1"/>
  <c r="N75" i="2" l="1"/>
  <c r="G75" i="2" l="1"/>
  <c r="C75" i="2"/>
  <c r="E75" i="2" l="1"/>
  <c r="D75" i="2" s="1"/>
  <c r="F75" i="2" s="1"/>
  <c r="K75" i="2" s="1"/>
  <c r="N76" i="2" l="1"/>
  <c r="H75" i="2"/>
  <c r="J75" i="2" s="1"/>
  <c r="G76" i="2" l="1"/>
  <c r="C76" i="2"/>
  <c r="E76" i="2" s="1"/>
  <c r="D76" i="2" s="1"/>
  <c r="H76" i="2" l="1"/>
  <c r="J76" i="2" s="1"/>
  <c r="F76" i="2"/>
  <c r="K76" i="2" s="1"/>
  <c r="N77" i="2" l="1"/>
  <c r="G77" i="2" l="1"/>
  <c r="C77" i="2"/>
  <c r="E77" i="2" l="1"/>
  <c r="D77" i="2" s="1"/>
  <c r="H77" i="2" l="1"/>
  <c r="J77" i="2" s="1"/>
  <c r="F77" i="2"/>
  <c r="K77" i="2" s="1"/>
  <c r="N78" i="2" l="1"/>
  <c r="C78" i="2" l="1"/>
  <c r="E78" i="2" s="1"/>
  <c r="G78" i="2"/>
  <c r="D78" i="2" l="1"/>
  <c r="F78" i="2" s="1"/>
  <c r="H78" i="2"/>
  <c r="J78" i="2" s="1"/>
  <c r="N79" i="2" l="1"/>
  <c r="C79" i="2" s="1"/>
  <c r="E79" i="2" s="1"/>
  <c r="K78" i="2"/>
  <c r="G79" i="2" l="1"/>
  <c r="D79" i="2"/>
  <c r="F79" i="2" s="1"/>
  <c r="K79" i="2" s="1"/>
  <c r="H79" i="2"/>
  <c r="J79" i="2" s="1"/>
  <c r="N80" i="2" l="1"/>
  <c r="G80" i="2" l="1"/>
  <c r="C80" i="2"/>
  <c r="E80" i="2" s="1"/>
  <c r="H80" i="2" l="1"/>
  <c r="J80" i="2" s="1"/>
  <c r="D80" i="2"/>
  <c r="F80" i="2" s="1"/>
  <c r="K80" i="2" s="1"/>
  <c r="N81" i="2" l="1"/>
  <c r="G81" i="2" s="1"/>
  <c r="C81" i="2" l="1"/>
  <c r="E81" i="2" s="1"/>
  <c r="D81" i="2"/>
  <c r="F81" i="2" s="1"/>
  <c r="H81" i="2"/>
  <c r="J81" i="2" s="1"/>
  <c r="N82" i="2" l="1"/>
  <c r="K81" i="2"/>
  <c r="C82" i="2" l="1"/>
  <c r="E82" i="2" s="1"/>
  <c r="G82" i="2"/>
  <c r="H82" i="2" s="1"/>
  <c r="J82" i="2" s="1"/>
  <c r="D82" i="2" l="1"/>
  <c r="F82" i="2" s="1"/>
  <c r="K82" i="2" s="1"/>
  <c r="N83" i="2" l="1"/>
  <c r="C83" i="2" s="1"/>
  <c r="G83" i="2"/>
  <c r="E83" i="2"/>
  <c r="D83" i="2" s="1"/>
  <c r="F83" i="2" s="1"/>
  <c r="N84" i="2" s="1"/>
  <c r="G84" i="2" l="1"/>
  <c r="K83" i="2"/>
  <c r="C84" i="2"/>
  <c r="H83" i="2"/>
  <c r="J83" i="2" s="1"/>
  <c r="E84" i="2" l="1"/>
  <c r="D84" i="2" l="1"/>
  <c r="F84" i="2" s="1"/>
  <c r="H84" i="2"/>
  <c r="J84" i="2" s="1"/>
  <c r="K84" i="2" l="1"/>
  <c r="N85" i="2"/>
  <c r="G85" i="2" l="1"/>
  <c r="C85" i="2"/>
  <c r="E85" i="2" s="1"/>
  <c r="D85" i="2" s="1"/>
  <c r="F85" i="2" s="1"/>
  <c r="H85" i="2" l="1"/>
  <c r="J85" i="2" s="1"/>
  <c r="K85" i="2"/>
  <c r="N86" i="2"/>
  <c r="G86" i="2" l="1"/>
  <c r="C86" i="2"/>
  <c r="E86" i="2" s="1"/>
  <c r="D86" i="2" s="1"/>
  <c r="F86" i="2" s="1"/>
  <c r="K86" i="2" s="1"/>
  <c r="H86" i="2" l="1"/>
  <c r="J86" i="2" s="1"/>
  <c r="N87" i="2"/>
  <c r="G87" i="2" l="1"/>
  <c r="C87" i="2"/>
  <c r="E87" i="2" s="1"/>
  <c r="D87" i="2" s="1"/>
  <c r="H87" i="2" l="1"/>
  <c r="J87" i="2" s="1"/>
  <c r="F87" i="2"/>
  <c r="K87" i="2" s="1"/>
  <c r="N88" i="2" l="1"/>
  <c r="G88" i="2" l="1"/>
  <c r="C88" i="2"/>
  <c r="E88" i="2" l="1"/>
  <c r="D88" i="2" s="1"/>
  <c r="H88" i="2" l="1"/>
  <c r="J88" i="2" s="1"/>
  <c r="F88" i="2"/>
  <c r="K88" i="2" s="1"/>
  <c r="N89" i="2" l="1"/>
  <c r="G89" i="2" l="1"/>
  <c r="C89" i="2"/>
  <c r="E89" i="2" l="1"/>
  <c r="D89" i="2" s="1"/>
  <c r="H89" i="2" l="1"/>
  <c r="J89" i="2" s="1"/>
  <c r="F89" i="2"/>
  <c r="K89" i="2" s="1"/>
  <c r="N90" i="2" l="1"/>
  <c r="G90" i="2" l="1"/>
  <c r="C90" i="2"/>
  <c r="E90" i="2" l="1"/>
  <c r="D90" i="2" s="1"/>
  <c r="H90" i="2" l="1"/>
  <c r="J90" i="2" s="1"/>
  <c r="F90" i="2"/>
  <c r="K90" i="2" s="1"/>
  <c r="N91" i="2" l="1"/>
  <c r="G91" i="2" l="1"/>
  <c r="C91" i="2"/>
  <c r="E91" i="2" l="1"/>
  <c r="D91" i="2" s="1"/>
  <c r="H91" i="2" l="1"/>
  <c r="J91" i="2" s="1"/>
  <c r="F91" i="2"/>
  <c r="K91" i="2" s="1"/>
  <c r="N92" i="2" l="1"/>
  <c r="G92" i="2" l="1"/>
  <c r="C92" i="2"/>
  <c r="E92" i="2" l="1"/>
  <c r="D92" i="2" s="1"/>
  <c r="H92" i="2" l="1"/>
  <c r="J92" i="2" s="1"/>
  <c r="F92" i="2"/>
  <c r="K92" i="2" s="1"/>
  <c r="N93" i="2" l="1"/>
  <c r="C93" i="2" l="1"/>
  <c r="E93" i="2" s="1"/>
  <c r="D93" i="2" s="1"/>
  <c r="G93" i="2"/>
  <c r="H93" i="2" l="1"/>
  <c r="J93" i="2" s="1"/>
  <c r="F93" i="2"/>
  <c r="N94" i="2" l="1"/>
  <c r="K93" i="2"/>
  <c r="R14" i="2"/>
  <c r="T14" i="2" s="1"/>
  <c r="G94" i="2" l="1"/>
  <c r="C94" i="2"/>
  <c r="O15" i="2"/>
  <c r="X14" i="2"/>
  <c r="U15" i="2" l="1"/>
  <c r="Y15" i="2"/>
  <c r="E94" i="2"/>
  <c r="Q15" i="2"/>
  <c r="S15" i="2" s="1"/>
  <c r="R15" i="2" s="1"/>
  <c r="T15" i="2" s="1"/>
  <c r="O16" i="2" s="1"/>
  <c r="Y16" i="2" s="1"/>
  <c r="AA15" i="2"/>
  <c r="H94" i="2" l="1"/>
  <c r="J94" i="2" s="1"/>
  <c r="D94" i="2"/>
  <c r="F94" i="2" s="1"/>
  <c r="V15" i="2"/>
  <c r="W15" i="2" s="1"/>
  <c r="I15" i="2" s="1"/>
  <c r="AA16" i="2"/>
  <c r="Z15" i="2"/>
  <c r="AB15" i="2" s="1"/>
  <c r="AC15" i="2" s="1"/>
  <c r="Q16" i="2"/>
  <c r="S16" i="2" s="1"/>
  <c r="X15" i="2"/>
  <c r="U16" i="2"/>
  <c r="N95" i="2" l="1"/>
  <c r="K94" i="2"/>
  <c r="Z16" i="2"/>
  <c r="AB16" i="2" s="1"/>
  <c r="AC16" i="2" s="1"/>
  <c r="R16" i="2"/>
  <c r="T16" i="2" s="1"/>
  <c r="V16" i="2"/>
  <c r="W16" i="2" s="1"/>
  <c r="I16" i="2" s="1"/>
  <c r="G95" i="2" l="1"/>
  <c r="C95" i="2"/>
  <c r="O17" i="2"/>
  <c r="Y17" i="2" s="1"/>
  <c r="X16" i="2"/>
  <c r="E95" i="2" l="1"/>
  <c r="Q17" i="2"/>
  <c r="S17" i="2" s="1"/>
  <c r="AA17" i="2"/>
  <c r="U17" i="2"/>
  <c r="H95" i="2" l="1"/>
  <c r="J95" i="2" s="1"/>
  <c r="D95" i="2"/>
  <c r="F95" i="2" s="1"/>
  <c r="Z17" i="2"/>
  <c r="AB17" i="2" s="1"/>
  <c r="AC17" i="2" s="1"/>
  <c r="V17" i="2"/>
  <c r="W17" i="2" s="1"/>
  <c r="I17" i="2" s="1"/>
  <c r="R17" i="2"/>
  <c r="T17" i="2" s="1"/>
  <c r="K95" i="2" l="1"/>
  <c r="N96" i="2"/>
  <c r="O18" i="2"/>
  <c r="X17" i="2"/>
  <c r="AA18" i="2" l="1"/>
  <c r="Y18" i="2"/>
  <c r="G96" i="2"/>
  <c r="C96" i="2"/>
  <c r="Q18" i="2"/>
  <c r="S18" i="2" s="1"/>
  <c r="Z18" i="2"/>
  <c r="AB18" i="2" s="1"/>
  <c r="AC18" i="2" s="1"/>
  <c r="U18" i="2"/>
  <c r="E96" i="2" l="1"/>
  <c r="V18" i="2"/>
  <c r="W18" i="2" s="1"/>
  <c r="I18" i="2" s="1"/>
  <c r="R18" i="2"/>
  <c r="T18" i="2" s="1"/>
  <c r="H96" i="2" l="1"/>
  <c r="J96" i="2" s="1"/>
  <c r="D96" i="2"/>
  <c r="F96" i="2" s="1"/>
  <c r="O19" i="2"/>
  <c r="X18" i="2"/>
  <c r="AA19" i="2" l="1"/>
  <c r="Y19" i="2"/>
  <c r="Q19" i="2"/>
  <c r="S19" i="2" s="1"/>
  <c r="R19" i="2" s="1"/>
  <c r="T19" i="2" s="1"/>
  <c r="O20" i="2" s="1"/>
  <c r="K96" i="2"/>
  <c r="N97" i="2"/>
  <c r="Z19" i="2"/>
  <c r="AB19" i="2" s="1"/>
  <c r="AC19" i="2" s="1"/>
  <c r="U19" i="2"/>
  <c r="AA20" i="2" l="1"/>
  <c r="Y20" i="2"/>
  <c r="G97" i="2"/>
  <c r="C97" i="2"/>
  <c r="Z20" i="2"/>
  <c r="AB20" i="2" s="1"/>
  <c r="AC20" i="2" s="1"/>
  <c r="Q20" i="2"/>
  <c r="X19" i="2"/>
  <c r="V19" i="2"/>
  <c r="W19" i="2" s="1"/>
  <c r="I19" i="2" s="1"/>
  <c r="E97" i="2" l="1"/>
  <c r="S20" i="2"/>
  <c r="U20" i="2"/>
  <c r="H97" i="2" l="1"/>
  <c r="J97" i="2" s="1"/>
  <c r="D97" i="2"/>
  <c r="F97" i="2" s="1"/>
  <c r="V20" i="2"/>
  <c r="W20" i="2" s="1"/>
  <c r="I20" i="2" s="1"/>
  <c r="R20" i="2"/>
  <c r="T20" i="2" s="1"/>
  <c r="K97" i="2" l="1"/>
  <c r="N98" i="2"/>
  <c r="O21" i="2"/>
  <c r="X20" i="2"/>
  <c r="AA21" i="2" l="1"/>
  <c r="Y21" i="2"/>
  <c r="G98" i="2"/>
  <c r="Q21" i="2"/>
  <c r="C98" i="2"/>
  <c r="Z21" i="2"/>
  <c r="AB21" i="2" s="1"/>
  <c r="AC21" i="2" s="1"/>
  <c r="U21" i="2"/>
  <c r="S21" i="2"/>
  <c r="E98" i="2" l="1"/>
  <c r="V21" i="2"/>
  <c r="W21" i="2" s="1"/>
  <c r="I21" i="2" s="1"/>
  <c r="R21" i="2"/>
  <c r="T21" i="2" s="1"/>
  <c r="H98" i="2" l="1"/>
  <c r="J98" i="2" s="1"/>
  <c r="D98" i="2"/>
  <c r="F98" i="2" s="1"/>
  <c r="O22" i="2"/>
  <c r="X21" i="2"/>
  <c r="AA22" i="2" l="1"/>
  <c r="Y22" i="2"/>
  <c r="Q22" i="2"/>
  <c r="K98" i="2"/>
  <c r="N99" i="2"/>
  <c r="Z22" i="2"/>
  <c r="AB22" i="2" s="1"/>
  <c r="AC22" i="2" s="1"/>
  <c r="S22" i="2"/>
  <c r="U22" i="2"/>
  <c r="G99" i="2" l="1"/>
  <c r="C99" i="2"/>
  <c r="V22" i="2"/>
  <c r="W22" i="2" s="1"/>
  <c r="I22" i="2" s="1"/>
  <c r="R22" i="2"/>
  <c r="T22" i="2" s="1"/>
  <c r="E99" i="2" l="1"/>
  <c r="O23" i="2"/>
  <c r="X22" i="2"/>
  <c r="AA23" i="2" l="1"/>
  <c r="Y23" i="2"/>
  <c r="Q23" i="2"/>
  <c r="S23" i="2" s="1"/>
  <c r="R23" i="2" s="1"/>
  <c r="T23" i="2" s="1"/>
  <c r="O24" i="2" s="1"/>
  <c r="H99" i="2"/>
  <c r="J99" i="2" s="1"/>
  <c r="D99" i="2"/>
  <c r="F99" i="2" s="1"/>
  <c r="Z23" i="2"/>
  <c r="AB23" i="2" s="1"/>
  <c r="AC23" i="2" s="1"/>
  <c r="U23" i="2"/>
  <c r="AA24" i="2" l="1"/>
  <c r="Y24" i="2"/>
  <c r="K99" i="2"/>
  <c r="N100" i="2"/>
  <c r="Z24" i="2"/>
  <c r="AB24" i="2" s="1"/>
  <c r="AC24" i="2" s="1"/>
  <c r="Q24" i="2"/>
  <c r="X23" i="2"/>
  <c r="V23" i="2"/>
  <c r="W23" i="2" s="1"/>
  <c r="I23" i="2" s="1"/>
  <c r="G100" i="2" l="1"/>
  <c r="C100" i="2"/>
  <c r="S24" i="2"/>
  <c r="U24" i="2"/>
  <c r="E100" i="2" l="1"/>
  <c r="V24" i="2"/>
  <c r="W24" i="2" s="1"/>
  <c r="I24" i="2" s="1"/>
  <c r="R24" i="2"/>
  <c r="T24" i="2" s="1"/>
  <c r="H100" i="2" l="1"/>
  <c r="J100" i="2" s="1"/>
  <c r="D100" i="2"/>
  <c r="F100" i="2" s="1"/>
  <c r="O25" i="2"/>
  <c r="X24" i="2"/>
  <c r="AA25" i="2" l="1"/>
  <c r="Y25" i="2"/>
  <c r="K100" i="2"/>
  <c r="N101" i="2"/>
  <c r="Q25" i="2"/>
  <c r="S25" i="2" s="1"/>
  <c r="Z25" i="2"/>
  <c r="AB25" i="2" s="1"/>
  <c r="AC25" i="2" s="1"/>
  <c r="U25" i="2"/>
  <c r="G101" i="2" l="1"/>
  <c r="C101" i="2"/>
  <c r="R25" i="2"/>
  <c r="T25" i="2" s="1"/>
  <c r="V25" i="2"/>
  <c r="W25" i="2" s="1"/>
  <c r="I25" i="2" s="1"/>
  <c r="E101" i="2" l="1"/>
  <c r="O26" i="2"/>
  <c r="Y26" i="2" s="1"/>
  <c r="X25" i="2"/>
  <c r="H101" i="2" l="1"/>
  <c r="J101" i="2" s="1"/>
  <c r="D101" i="2"/>
  <c r="F101" i="2" s="1"/>
  <c r="Q26" i="2"/>
  <c r="AA26" i="2"/>
  <c r="U26" i="2"/>
  <c r="S26" i="2"/>
  <c r="N102" i="2" l="1"/>
  <c r="K101" i="2"/>
  <c r="Z26" i="2"/>
  <c r="AB26" i="2" s="1"/>
  <c r="AC26" i="2" s="1"/>
  <c r="V26" i="2"/>
  <c r="W26" i="2" s="1"/>
  <c r="I26" i="2" s="1"/>
  <c r="R26" i="2"/>
  <c r="T26" i="2" s="1"/>
  <c r="G102" i="2" l="1"/>
  <c r="C102" i="2"/>
  <c r="O27" i="2"/>
  <c r="X26" i="2"/>
  <c r="AA27" i="2" l="1"/>
  <c r="Y27" i="2"/>
  <c r="Q27" i="2"/>
  <c r="E102" i="2"/>
  <c r="Z27" i="2"/>
  <c r="AB27" i="2" s="1"/>
  <c r="AC27" i="2" s="1"/>
  <c r="S27" i="2"/>
  <c r="U27" i="2"/>
  <c r="H102" i="2" l="1"/>
  <c r="J102" i="2" s="1"/>
  <c r="D102" i="2"/>
  <c r="F102" i="2" s="1"/>
  <c r="V27" i="2"/>
  <c r="W27" i="2" s="1"/>
  <c r="I27" i="2" s="1"/>
  <c r="R27" i="2"/>
  <c r="T27" i="2" s="1"/>
  <c r="K102" i="2" l="1"/>
  <c r="N103" i="2"/>
  <c r="O28" i="2"/>
  <c r="X27" i="2"/>
  <c r="AA28" i="2" l="1"/>
  <c r="Y28" i="2"/>
  <c r="C103" i="2"/>
  <c r="E103" i="2" s="1"/>
  <c r="G103" i="2"/>
  <c r="Q28" i="2"/>
  <c r="S28" i="2" s="1"/>
  <c r="Z28" i="2"/>
  <c r="AB28" i="2" s="1"/>
  <c r="AC28" i="2" s="1"/>
  <c r="U28" i="2"/>
  <c r="H103" i="2" l="1"/>
  <c r="J103" i="2" s="1"/>
  <c r="D103" i="2"/>
  <c r="F103" i="2" s="1"/>
  <c r="V28" i="2"/>
  <c r="W28" i="2" s="1"/>
  <c r="I28" i="2" s="1"/>
  <c r="R28" i="2"/>
  <c r="T28" i="2" s="1"/>
  <c r="K103" i="2" l="1"/>
  <c r="N104" i="2"/>
  <c r="O29" i="2"/>
  <c r="X28" i="2"/>
  <c r="AA29" i="2" l="1"/>
  <c r="Z29" i="2" s="1"/>
  <c r="AB29" i="2" s="1"/>
  <c r="AC29" i="2" s="1"/>
  <c r="Y29" i="2"/>
  <c r="G104" i="2"/>
  <c r="Q29" i="2"/>
  <c r="S29" i="2" s="1"/>
  <c r="C104" i="2"/>
  <c r="U29" i="2"/>
  <c r="E104" i="2" l="1"/>
  <c r="V29" i="2"/>
  <c r="W29" i="2" s="1"/>
  <c r="I29" i="2" s="1"/>
  <c r="R29" i="2"/>
  <c r="T29" i="2" s="1"/>
  <c r="H104" i="2" l="1"/>
  <c r="J104" i="2" s="1"/>
  <c r="D104" i="2"/>
  <c r="F104" i="2" s="1"/>
  <c r="O30" i="2"/>
  <c r="X29" i="2"/>
  <c r="AA30" i="2" l="1"/>
  <c r="Y30" i="2"/>
  <c r="Q30" i="2"/>
  <c r="K104" i="2"/>
  <c r="N105" i="2"/>
  <c r="Z30" i="2"/>
  <c r="AB30" i="2" s="1"/>
  <c r="AC30" i="2" s="1"/>
  <c r="U30" i="2"/>
  <c r="S30" i="2"/>
  <c r="R30" i="2" s="1"/>
  <c r="T30" i="2" s="1"/>
  <c r="O31" i="2" s="1"/>
  <c r="AA31" i="2" l="1"/>
  <c r="Z31" i="2" s="1"/>
  <c r="AB31" i="2" s="1"/>
  <c r="AC31" i="2" s="1"/>
  <c r="Y31" i="2"/>
  <c r="G105" i="2"/>
  <c r="C105" i="2"/>
  <c r="Q31" i="2"/>
  <c r="S31" i="2" s="1"/>
  <c r="R31" i="2" s="1"/>
  <c r="T31" i="2" s="1"/>
  <c r="X31" i="2" s="1"/>
  <c r="X30" i="2"/>
  <c r="V30" i="2"/>
  <c r="W30" i="2" s="1"/>
  <c r="I30" i="2" s="1"/>
  <c r="U31" i="2"/>
  <c r="E105" i="2" l="1"/>
  <c r="O32" i="2"/>
  <c r="V31" i="2"/>
  <c r="W31" i="2" s="1"/>
  <c r="I31" i="2" s="1"/>
  <c r="U32" i="2" l="1"/>
  <c r="Y32" i="2"/>
  <c r="H105" i="2"/>
  <c r="J105" i="2" s="1"/>
  <c r="D105" i="2"/>
  <c r="F105" i="2" s="1"/>
  <c r="Q32" i="2"/>
  <c r="S32" i="2" s="1"/>
  <c r="R32" i="2" s="1"/>
  <c r="T32" i="2" s="1"/>
  <c r="AA32" i="2"/>
  <c r="K105" i="2" l="1"/>
  <c r="N106" i="2"/>
  <c r="V32" i="2"/>
  <c r="W32" i="2" s="1"/>
  <c r="I32" i="2" s="1"/>
  <c r="Z32" i="2"/>
  <c r="AB32" i="2" s="1"/>
  <c r="AC32" i="2" s="1"/>
  <c r="O33" i="2"/>
  <c r="X32" i="2"/>
  <c r="AA33" i="2" l="1"/>
  <c r="Y33" i="2"/>
  <c r="G106" i="2"/>
  <c r="C106" i="2"/>
  <c r="Q33" i="2"/>
  <c r="S33" i="2" s="1"/>
  <c r="Z33" i="2"/>
  <c r="AB33" i="2" s="1"/>
  <c r="AC33" i="2" s="1"/>
  <c r="U33" i="2"/>
  <c r="E106" i="2" l="1"/>
  <c r="R33" i="2"/>
  <c r="T33" i="2" s="1"/>
  <c r="V33" i="2"/>
  <c r="W33" i="2" s="1"/>
  <c r="I33" i="2" s="1"/>
  <c r="H106" i="2" l="1"/>
  <c r="J106" i="2" s="1"/>
  <c r="D106" i="2"/>
  <c r="F106" i="2" s="1"/>
  <c r="O34" i="2"/>
  <c r="Y34" i="2" s="1"/>
  <c r="X33" i="2"/>
  <c r="K106" i="2" l="1"/>
  <c r="N107" i="2"/>
  <c r="Q34" i="2"/>
  <c r="S34" i="2" s="1"/>
  <c r="AA34" i="2"/>
  <c r="U34" i="2"/>
  <c r="G107" i="2" l="1"/>
  <c r="C107" i="2"/>
  <c r="Z34" i="2"/>
  <c r="AB34" i="2" s="1"/>
  <c r="AC34" i="2" s="1"/>
  <c r="V34" i="2"/>
  <c r="W34" i="2" s="1"/>
  <c r="I34" i="2" s="1"/>
  <c r="R34" i="2"/>
  <c r="T34" i="2" s="1"/>
  <c r="E107" i="2" l="1"/>
  <c r="O35" i="2"/>
  <c r="X34" i="2"/>
  <c r="AA35" i="2" l="1"/>
  <c r="Y35" i="2"/>
  <c r="Q35" i="2"/>
  <c r="H107" i="2"/>
  <c r="J107" i="2" s="1"/>
  <c r="D107" i="2"/>
  <c r="F107" i="2" s="1"/>
  <c r="Z35" i="2"/>
  <c r="AB35" i="2" s="1"/>
  <c r="AC35" i="2" s="1"/>
  <c r="U35" i="2"/>
  <c r="S35" i="2"/>
  <c r="K107" i="2" l="1"/>
  <c r="N108" i="2"/>
  <c r="V35" i="2"/>
  <c r="W35" i="2" s="1"/>
  <c r="I35" i="2" s="1"/>
  <c r="R35" i="2"/>
  <c r="T35" i="2" s="1"/>
  <c r="G108" i="2" l="1"/>
  <c r="C108" i="2"/>
  <c r="O36" i="2"/>
  <c r="Y36" i="2" s="1"/>
  <c r="X35" i="2"/>
  <c r="E108" i="2" l="1"/>
  <c r="Q36" i="2"/>
  <c r="S36" i="2" s="1"/>
  <c r="AA36" i="2"/>
  <c r="U36" i="2"/>
  <c r="H108" i="2" l="1"/>
  <c r="J108" i="2" s="1"/>
  <c r="D108" i="2"/>
  <c r="F108" i="2" s="1"/>
  <c r="Z36" i="2"/>
  <c r="AB36" i="2" s="1"/>
  <c r="AC36" i="2" s="1"/>
  <c r="R36" i="2"/>
  <c r="T36" i="2" s="1"/>
  <c r="V36" i="2"/>
  <c r="W36" i="2" s="1"/>
  <c r="I36" i="2" s="1"/>
  <c r="K108" i="2" l="1"/>
  <c r="N109" i="2"/>
  <c r="O37" i="2"/>
  <c r="Y37" i="2" s="1"/>
  <c r="X36" i="2"/>
  <c r="G109" i="2" l="1"/>
  <c r="C109" i="2"/>
  <c r="Q37" i="2"/>
  <c r="S37" i="2" s="1"/>
  <c r="AA37" i="2"/>
  <c r="U37" i="2"/>
  <c r="E109" i="2" l="1"/>
  <c r="Z37" i="2"/>
  <c r="AB37" i="2" s="1"/>
  <c r="AC37" i="2" s="1"/>
  <c r="V37" i="2"/>
  <c r="W37" i="2" s="1"/>
  <c r="I37" i="2" s="1"/>
  <c r="R37" i="2"/>
  <c r="T37" i="2" s="1"/>
  <c r="H109" i="2" l="1"/>
  <c r="J109" i="2" s="1"/>
  <c r="D109" i="2"/>
  <c r="F109" i="2" s="1"/>
  <c r="O38" i="2"/>
  <c r="X37" i="2"/>
  <c r="AA38" i="2" l="1"/>
  <c r="Y38" i="2"/>
  <c r="Q38" i="2"/>
  <c r="K109" i="2"/>
  <c r="N110" i="2"/>
  <c r="Z38" i="2"/>
  <c r="AB38" i="2" s="1"/>
  <c r="AC38" i="2" s="1"/>
  <c r="S38" i="2"/>
  <c r="U38" i="2"/>
  <c r="G110" i="2" l="1"/>
  <c r="C110" i="2"/>
  <c r="V38" i="2"/>
  <c r="W38" i="2" s="1"/>
  <c r="I38" i="2" s="1"/>
  <c r="R38" i="2"/>
  <c r="T38" i="2" s="1"/>
  <c r="E110" i="2" l="1"/>
  <c r="O39" i="2"/>
  <c r="X38" i="2"/>
  <c r="AA39" i="2" l="1"/>
  <c r="Y39" i="2"/>
  <c r="Q39" i="2"/>
  <c r="S39" i="2" s="1"/>
  <c r="H110" i="2"/>
  <c r="J110" i="2" s="1"/>
  <c r="D110" i="2"/>
  <c r="F110" i="2" s="1"/>
  <c r="Z39" i="2"/>
  <c r="AB39" i="2" s="1"/>
  <c r="AC39" i="2" s="1"/>
  <c r="U39" i="2"/>
  <c r="K110" i="2" l="1"/>
  <c r="N111" i="2"/>
  <c r="R39" i="2"/>
  <c r="T39" i="2" s="1"/>
  <c r="V39" i="2"/>
  <c r="W39" i="2" s="1"/>
  <c r="I39" i="2" s="1"/>
  <c r="G111" i="2" l="1"/>
  <c r="C111" i="2"/>
  <c r="O40" i="2"/>
  <c r="Y40" i="2" s="1"/>
  <c r="X39" i="2"/>
  <c r="E111" i="2" l="1"/>
  <c r="Q40" i="2"/>
  <c r="S40" i="2" s="1"/>
  <c r="AA40" i="2"/>
  <c r="U40" i="2"/>
  <c r="H111" i="2" l="1"/>
  <c r="J111" i="2" s="1"/>
  <c r="D111" i="2"/>
  <c r="F111" i="2" s="1"/>
  <c r="Z40" i="2"/>
  <c r="AB40" i="2" s="1"/>
  <c r="AC40" i="2" s="1"/>
  <c r="R40" i="2"/>
  <c r="T40" i="2" s="1"/>
  <c r="V40" i="2"/>
  <c r="W40" i="2" s="1"/>
  <c r="I40" i="2" s="1"/>
  <c r="K111" i="2" l="1"/>
  <c r="N112" i="2"/>
  <c r="O41" i="2"/>
  <c r="X40" i="2"/>
  <c r="AA41" i="2" l="1"/>
  <c r="Y41" i="2"/>
  <c r="G112" i="2"/>
  <c r="C112" i="2"/>
  <c r="Q41" i="2"/>
  <c r="S41" i="2" s="1"/>
  <c r="Z41" i="2"/>
  <c r="AB41" i="2" s="1"/>
  <c r="AC41" i="2" s="1"/>
  <c r="U41" i="2"/>
  <c r="E112" i="2" l="1"/>
  <c r="R41" i="2"/>
  <c r="T41" i="2" s="1"/>
  <c r="X41" i="2" s="1"/>
  <c r="V41" i="2"/>
  <c r="W41" i="2" s="1"/>
  <c r="I41" i="2" s="1"/>
  <c r="H112" i="2" l="1"/>
  <c r="J112" i="2" s="1"/>
  <c r="D112" i="2"/>
  <c r="F112" i="2" s="1"/>
  <c r="O42" i="2"/>
  <c r="Y42" i="2" s="1"/>
  <c r="K112" i="2" l="1"/>
  <c r="N113" i="2"/>
  <c r="U42" i="2"/>
  <c r="AA42" i="2"/>
  <c r="Q42" i="2"/>
  <c r="S42" i="2" s="1"/>
  <c r="G113" i="2" l="1"/>
  <c r="C113" i="2"/>
  <c r="Z42" i="2"/>
  <c r="AB42" i="2" s="1"/>
  <c r="AC42" i="2" s="1"/>
  <c r="V42" i="2"/>
  <c r="W42" i="2" s="1"/>
  <c r="I42" i="2" s="1"/>
  <c r="R42" i="2"/>
  <c r="T42" i="2" s="1"/>
  <c r="E113" i="2" l="1"/>
  <c r="O43" i="2"/>
  <c r="Y43" i="2" s="1"/>
  <c r="X42" i="2"/>
  <c r="H113" i="2" l="1"/>
  <c r="J113" i="2" s="1"/>
  <c r="D113" i="2"/>
  <c r="F113" i="2" s="1"/>
  <c r="U43" i="2"/>
  <c r="AA43" i="2"/>
  <c r="Q43" i="2"/>
  <c r="S43" i="2" s="1"/>
  <c r="K113" i="2" l="1"/>
  <c r="N114" i="2"/>
  <c r="Z43" i="2"/>
  <c r="AB43" i="2" s="1"/>
  <c r="AC43" i="2" s="1"/>
  <c r="V43" i="2"/>
  <c r="W43" i="2" s="1"/>
  <c r="I43" i="2" s="1"/>
  <c r="R43" i="2"/>
  <c r="T43" i="2" s="1"/>
  <c r="G114" i="2" l="1"/>
  <c r="C114" i="2"/>
  <c r="O44" i="2"/>
  <c r="Y44" i="2" s="1"/>
  <c r="X43" i="2"/>
  <c r="E114" i="2" l="1"/>
  <c r="U44" i="2"/>
  <c r="AA44" i="2"/>
  <c r="Q44" i="2"/>
  <c r="S44" i="2" s="1"/>
  <c r="V44" i="2" s="1"/>
  <c r="W44" i="2" s="1"/>
  <c r="I44" i="2" s="1"/>
  <c r="H114" i="2" l="1"/>
  <c r="J114" i="2" s="1"/>
  <c r="D114" i="2"/>
  <c r="F114" i="2" s="1"/>
  <c r="Z44" i="2"/>
  <c r="AB44" i="2" s="1"/>
  <c r="AC44" i="2" s="1"/>
  <c r="R44" i="2"/>
  <c r="T44" i="2" s="1"/>
  <c r="K114" i="2" l="1"/>
  <c r="N115" i="2"/>
  <c r="O45" i="2"/>
  <c r="X44" i="2"/>
  <c r="AA45" i="2" l="1"/>
  <c r="Z45" i="2" s="1"/>
  <c r="AB45" i="2" s="1"/>
  <c r="AC45" i="2" s="1"/>
  <c r="Y45" i="2"/>
  <c r="G115" i="2"/>
  <c r="C115" i="2"/>
  <c r="Q45" i="2"/>
  <c r="U45" i="2"/>
  <c r="E115" i="2" l="1"/>
  <c r="S45" i="2"/>
  <c r="V45" i="2" s="1"/>
  <c r="W45" i="2" s="1"/>
  <c r="I45" i="2" s="1"/>
  <c r="H115" i="2" l="1"/>
  <c r="J115" i="2" s="1"/>
  <c r="D115" i="2"/>
  <c r="F115" i="2" s="1"/>
  <c r="R45" i="2"/>
  <c r="T45" i="2" s="1"/>
  <c r="K115" i="2" l="1"/>
  <c r="N116" i="2"/>
  <c r="X45" i="2"/>
  <c r="O46" i="2"/>
  <c r="AA46" i="2" l="1"/>
  <c r="Y46" i="2"/>
  <c r="G116" i="2"/>
  <c r="C116" i="2"/>
  <c r="Z46" i="2"/>
  <c r="AB46" i="2" s="1"/>
  <c r="AC46" i="2" s="1"/>
  <c r="Q46" i="2"/>
  <c r="U46" i="2"/>
  <c r="E116" i="2" l="1"/>
  <c r="S46" i="2"/>
  <c r="V46" i="2" s="1"/>
  <c r="W46" i="2" s="1"/>
  <c r="I46" i="2" s="1"/>
  <c r="R46" i="2" l="1"/>
  <c r="T46" i="2" s="1"/>
  <c r="X46" i="2" s="1"/>
  <c r="H116" i="2"/>
  <c r="J116" i="2" s="1"/>
  <c r="D116" i="2"/>
  <c r="F116" i="2" s="1"/>
  <c r="O47" i="2" l="1"/>
  <c r="AA47" i="2" s="1"/>
  <c r="Z47" i="2" s="1"/>
  <c r="AB47" i="2" s="1"/>
  <c r="AC47" i="2" s="1"/>
  <c r="K116" i="2"/>
  <c r="N117" i="2"/>
  <c r="Q47" i="2"/>
  <c r="U47" i="2"/>
  <c r="Y47" i="2" l="1"/>
  <c r="G117" i="2"/>
  <c r="C117" i="2"/>
  <c r="S47" i="2"/>
  <c r="E117" i="2" l="1"/>
  <c r="R47" i="2"/>
  <c r="T47" i="2" s="1"/>
  <c r="V47" i="2"/>
  <c r="W47" i="2" s="1"/>
  <c r="I47" i="2" s="1"/>
  <c r="H117" i="2" l="1"/>
  <c r="J117" i="2" s="1"/>
  <c r="D117" i="2"/>
  <c r="F117" i="2" s="1"/>
  <c r="O48" i="2"/>
  <c r="X47" i="2"/>
  <c r="Q48" i="2" l="1"/>
  <c r="Y48" i="2"/>
  <c r="K117" i="2"/>
  <c r="N118" i="2"/>
  <c r="U48" i="2"/>
  <c r="AA48" i="2"/>
  <c r="S48" i="2"/>
  <c r="V48" i="2" l="1"/>
  <c r="W48" i="2" s="1"/>
  <c r="I48" i="2" s="1"/>
  <c r="G118" i="2"/>
  <c r="C118" i="2"/>
  <c r="R48" i="2"/>
  <c r="T48" i="2" s="1"/>
  <c r="Z48" i="2"/>
  <c r="AB48" i="2" s="1"/>
  <c r="AC48" i="2" s="1"/>
  <c r="E118" i="2" l="1"/>
  <c r="X48" i="2"/>
  <c r="O49" i="2"/>
  <c r="Y49" i="2" s="1"/>
  <c r="H118" i="2" l="1"/>
  <c r="J118" i="2" s="1"/>
  <c r="D118" i="2"/>
  <c r="F118" i="2" s="1"/>
  <c r="Q49" i="2"/>
  <c r="U49" i="2"/>
  <c r="AA49" i="2"/>
  <c r="K118" i="2" l="1"/>
  <c r="N119" i="2"/>
  <c r="Z49" i="2"/>
  <c r="AB49" i="2" s="1"/>
  <c r="AC49" i="2" s="1"/>
  <c r="S49" i="2"/>
  <c r="V49" i="2" s="1"/>
  <c r="W49" i="2" s="1"/>
  <c r="I49" i="2" s="1"/>
  <c r="G119" i="2" l="1"/>
  <c r="C119" i="2"/>
  <c r="R49" i="2"/>
  <c r="T49" i="2" s="1"/>
  <c r="E119" i="2" l="1"/>
  <c r="O50" i="2"/>
  <c r="Y50" i="2" s="1"/>
  <c r="X49" i="2"/>
  <c r="H119" i="2" l="1"/>
  <c r="J119" i="2" s="1"/>
  <c r="D119" i="2"/>
  <c r="F119" i="2" s="1"/>
  <c r="Q50" i="2"/>
  <c r="AA50" i="2"/>
  <c r="U50" i="2"/>
  <c r="K119" i="2" l="1"/>
  <c r="N120" i="2"/>
  <c r="Z50" i="2"/>
  <c r="AB50" i="2" s="1"/>
  <c r="AC50" i="2" s="1"/>
  <c r="S50" i="2"/>
  <c r="V50" i="2" s="1"/>
  <c r="W50" i="2" s="1"/>
  <c r="I50" i="2" s="1"/>
  <c r="G120" i="2" l="1"/>
  <c r="C120" i="2"/>
  <c r="R50" i="2"/>
  <c r="T50" i="2" s="1"/>
  <c r="E120" i="2" l="1"/>
  <c r="X50" i="2"/>
  <c r="O51" i="2"/>
  <c r="Y51" i="2" s="1"/>
  <c r="H120" i="2" l="1"/>
  <c r="J120" i="2" s="1"/>
  <c r="D120" i="2"/>
  <c r="F120" i="2" s="1"/>
  <c r="U51" i="2"/>
  <c r="AA51" i="2"/>
  <c r="Q51" i="2"/>
  <c r="K120" i="2" l="1"/>
  <c r="N121" i="2"/>
  <c r="Z51" i="2"/>
  <c r="AB51" i="2" s="1"/>
  <c r="AC51" i="2" s="1"/>
  <c r="S51" i="2"/>
  <c r="V51" i="2" s="1"/>
  <c r="W51" i="2" s="1"/>
  <c r="I51" i="2" s="1"/>
  <c r="G121" i="2" l="1"/>
  <c r="C121" i="2"/>
  <c r="R51" i="2"/>
  <c r="T51" i="2" s="1"/>
  <c r="E121" i="2" l="1"/>
  <c r="X51" i="2"/>
  <c r="O52" i="2"/>
  <c r="Y52" i="2" s="1"/>
  <c r="H121" i="2" l="1"/>
  <c r="J121" i="2" s="1"/>
  <c r="D121" i="2"/>
  <c r="F121" i="2" s="1"/>
  <c r="AA52" i="2"/>
  <c r="U52" i="2"/>
  <c r="Q52" i="2"/>
  <c r="K121" i="2" l="1"/>
  <c r="N122" i="2"/>
  <c r="S52" i="2"/>
  <c r="V52" i="2" s="1"/>
  <c r="W52" i="2" s="1"/>
  <c r="I52" i="2" s="1"/>
  <c r="Z52" i="2"/>
  <c r="AB52" i="2" s="1"/>
  <c r="AC52" i="2" s="1"/>
  <c r="G122" i="2" l="1"/>
  <c r="C122" i="2"/>
  <c r="R52" i="2"/>
  <c r="T52" i="2" s="1"/>
  <c r="O53" i="2" s="1"/>
  <c r="Q53" i="2" l="1"/>
  <c r="S53" i="2" s="1"/>
  <c r="R53" i="2" s="1"/>
  <c r="T53" i="2" s="1"/>
  <c r="O54" i="2" s="1"/>
  <c r="Y54" i="2" s="1"/>
  <c r="Y53" i="2"/>
  <c r="AA53" i="2"/>
  <c r="Z53" i="2" s="1"/>
  <c r="AB53" i="2" s="1"/>
  <c r="AC53" i="2" s="1"/>
  <c r="X52" i="2"/>
  <c r="E122" i="2"/>
  <c r="U53" i="2"/>
  <c r="V53" i="2" s="1"/>
  <c r="W53" i="2" s="1"/>
  <c r="I53" i="2" s="1"/>
  <c r="X53" i="2"/>
  <c r="Q54" i="2"/>
  <c r="U54" i="2" l="1"/>
  <c r="AA54" i="2"/>
  <c r="Z54" i="2" s="1"/>
  <c r="AB54" i="2" s="1"/>
  <c r="AC54" i="2" s="1"/>
  <c r="H122" i="2"/>
  <c r="J122" i="2" s="1"/>
  <c r="D122" i="2"/>
  <c r="F122" i="2" s="1"/>
  <c r="S54" i="2"/>
  <c r="V54" i="2" s="1"/>
  <c r="W54" i="2" s="1"/>
  <c r="I54" i="2" s="1"/>
  <c r="K122" i="2" l="1"/>
  <c r="N123" i="2"/>
  <c r="R54" i="2"/>
  <c r="T54" i="2" s="1"/>
  <c r="G123" i="2" l="1"/>
  <c r="C123" i="2"/>
  <c r="E123" i="2" s="1"/>
  <c r="O55" i="2"/>
  <c r="Y55" i="2" s="1"/>
  <c r="X54" i="2"/>
  <c r="H123" i="2" l="1"/>
  <c r="J123" i="2" s="1"/>
  <c r="D123" i="2"/>
  <c r="F123" i="2" s="1"/>
  <c r="AA55" i="2"/>
  <c r="Z55" i="2" s="1"/>
  <c r="AB55" i="2" s="1"/>
  <c r="AC55" i="2" s="1"/>
  <c r="Q55" i="2"/>
  <c r="S55" i="2" s="1"/>
  <c r="U55" i="2"/>
  <c r="K123" i="2" l="1"/>
  <c r="N124" i="2"/>
  <c r="R55" i="2"/>
  <c r="T55" i="2" s="1"/>
  <c r="X55" i="2" s="1"/>
  <c r="V55" i="2"/>
  <c r="W55" i="2" s="1"/>
  <c r="I55" i="2" s="1"/>
  <c r="O56" i="2" l="1"/>
  <c r="Y56" i="2" s="1"/>
  <c r="G124" i="2"/>
  <c r="C124" i="2"/>
  <c r="Q56" i="2"/>
  <c r="U56" i="2"/>
  <c r="AA56" i="2"/>
  <c r="E124" i="2" l="1"/>
  <c r="Z56" i="2"/>
  <c r="AB56" i="2" s="1"/>
  <c r="AC56" i="2" s="1"/>
  <c r="S56" i="2"/>
  <c r="V56" i="2" s="1"/>
  <c r="W56" i="2" s="1"/>
  <c r="I56" i="2" s="1"/>
  <c r="H124" i="2" l="1"/>
  <c r="J124" i="2" s="1"/>
  <c r="D124" i="2"/>
  <c r="F124" i="2" s="1"/>
  <c r="R56" i="2"/>
  <c r="T56" i="2" s="1"/>
  <c r="K124" i="2" l="1"/>
  <c r="N125" i="2"/>
  <c r="O57" i="2"/>
  <c r="X56" i="2"/>
  <c r="Q57" i="2" l="1"/>
  <c r="S57" i="2" s="1"/>
  <c r="R57" i="2" s="1"/>
  <c r="T57" i="2" s="1"/>
  <c r="O58" i="2" s="1"/>
  <c r="Y58" i="2" s="1"/>
  <c r="Y57" i="2"/>
  <c r="G125" i="2"/>
  <c r="C125" i="2"/>
  <c r="U57" i="2"/>
  <c r="AA57" i="2"/>
  <c r="E125" i="2" l="1"/>
  <c r="AA58" i="2"/>
  <c r="Z57" i="2"/>
  <c r="AB57" i="2" s="1"/>
  <c r="AC57" i="2" s="1"/>
  <c r="U58" i="2"/>
  <c r="Q58" i="2"/>
  <c r="X57" i="2"/>
  <c r="V57" i="2"/>
  <c r="W57" i="2" s="1"/>
  <c r="I57" i="2" s="1"/>
  <c r="H125" i="2" l="1"/>
  <c r="J125" i="2" s="1"/>
  <c r="D125" i="2"/>
  <c r="F125" i="2" s="1"/>
  <c r="S58" i="2"/>
  <c r="R58" i="2" s="1"/>
  <c r="T58" i="2" s="1"/>
  <c r="X58" i="2" s="1"/>
  <c r="Z58" i="2"/>
  <c r="AB58" i="2" s="1"/>
  <c r="AC58" i="2" s="1"/>
  <c r="K125" i="2" l="1"/>
  <c r="N126" i="2"/>
  <c r="O59" i="2"/>
  <c r="V58" i="2"/>
  <c r="W58" i="2" s="1"/>
  <c r="I58" i="2" s="1"/>
  <c r="Q59" i="2" l="1"/>
  <c r="S59" i="2" s="1"/>
  <c r="R59" i="2" s="1"/>
  <c r="T59" i="2" s="1"/>
  <c r="Y59" i="2"/>
  <c r="G126" i="2"/>
  <c r="U59" i="2"/>
  <c r="AA59" i="2"/>
  <c r="Z59" i="2" s="1"/>
  <c r="AB59" i="2" s="1"/>
  <c r="AC59" i="2" s="1"/>
  <c r="C126" i="2"/>
  <c r="V59" i="2" l="1"/>
  <c r="W59" i="2" s="1"/>
  <c r="I59" i="2" s="1"/>
  <c r="O60" i="2"/>
  <c r="Q60" i="2" s="1"/>
  <c r="S60" i="2" s="1"/>
  <c r="X59" i="2"/>
  <c r="Y60" i="2"/>
  <c r="U60" i="2"/>
  <c r="E126" i="2"/>
  <c r="AA60" i="2" l="1"/>
  <c r="Z60" i="2" s="1"/>
  <c r="AB60" i="2" s="1"/>
  <c r="AC60" i="2" s="1"/>
  <c r="V60" i="2"/>
  <c r="W60" i="2" s="1"/>
  <c r="I60" i="2" s="1"/>
  <c r="R60" i="2"/>
  <c r="T60" i="2" s="1"/>
  <c r="X60" i="2" s="1"/>
  <c r="H126" i="2"/>
  <c r="J126" i="2" s="1"/>
  <c r="D126" i="2"/>
  <c r="F126" i="2" s="1"/>
  <c r="O61" i="2" l="1"/>
  <c r="Q61" i="2"/>
  <c r="Y61" i="2"/>
  <c r="U61" i="2"/>
  <c r="AA61" i="2"/>
  <c r="Z61" i="2" s="1"/>
  <c r="AB61" i="2" s="1"/>
  <c r="AC61" i="2" s="1"/>
  <c r="K126" i="2"/>
  <c r="N127" i="2"/>
  <c r="S61" i="2"/>
  <c r="V61" i="2" s="1"/>
  <c r="W61" i="2" s="1"/>
  <c r="I61" i="2" s="1"/>
  <c r="G127" i="2" l="1"/>
  <c r="C127" i="2"/>
  <c r="E127" i="2" s="1"/>
  <c r="R61" i="2"/>
  <c r="T61" i="2" s="1"/>
  <c r="H127" i="2" l="1"/>
  <c r="J127" i="2" s="1"/>
  <c r="D127" i="2"/>
  <c r="F127" i="2" s="1"/>
  <c r="O62" i="2"/>
  <c r="X61" i="2"/>
  <c r="Q62" i="2" l="1"/>
  <c r="Y62" i="2"/>
  <c r="K127" i="2"/>
  <c r="N128" i="2"/>
  <c r="S62" i="2"/>
  <c r="R62" i="2" s="1"/>
  <c r="T62" i="2" s="1"/>
  <c r="O63" i="2" s="1"/>
  <c r="U62" i="2"/>
  <c r="AA62" i="2"/>
  <c r="Q63" i="2" l="1"/>
  <c r="S63" i="2" s="1"/>
  <c r="Y63" i="2"/>
  <c r="G128" i="2"/>
  <c r="C128" i="2"/>
  <c r="X62" i="2"/>
  <c r="U63" i="2"/>
  <c r="AA63" i="2"/>
  <c r="Z62" i="2"/>
  <c r="AB62" i="2" s="1"/>
  <c r="AC62" i="2" s="1"/>
  <c r="V62" i="2"/>
  <c r="W62" i="2" s="1"/>
  <c r="I62" i="2" s="1"/>
  <c r="V63" i="2" l="1"/>
  <c r="W63" i="2" s="1"/>
  <c r="I63" i="2" s="1"/>
  <c r="E128" i="2"/>
  <c r="R63" i="2"/>
  <c r="T63" i="2" s="1"/>
  <c r="X63" i="2" s="1"/>
  <c r="Z63" i="2"/>
  <c r="AB63" i="2" s="1"/>
  <c r="AC63" i="2" s="1"/>
  <c r="O64" i="2" l="1"/>
  <c r="H128" i="2"/>
  <c r="J128" i="2" s="1"/>
  <c r="D128" i="2"/>
  <c r="F128" i="2" s="1"/>
  <c r="Q64" i="2"/>
  <c r="U64" i="2"/>
  <c r="AA64" i="2" l="1"/>
  <c r="Z64" i="2" s="1"/>
  <c r="AB64" i="2" s="1"/>
  <c r="AC64" i="2" s="1"/>
  <c r="Y64" i="2"/>
  <c r="K128" i="2"/>
  <c r="N129" i="2"/>
  <c r="S64" i="2"/>
  <c r="V64" i="2" s="1"/>
  <c r="W64" i="2" s="1"/>
  <c r="I64" i="2" s="1"/>
  <c r="G129" i="2" l="1"/>
  <c r="R64" i="2"/>
  <c r="T64" i="2" s="1"/>
  <c r="O65" i="2" s="1"/>
  <c r="Y65" i="2" s="1"/>
  <c r="C129" i="2"/>
  <c r="Q65" i="2" l="1"/>
  <c r="X64" i="2"/>
  <c r="AA65" i="2"/>
  <c r="U65" i="2"/>
  <c r="E129" i="2"/>
  <c r="Z65" i="2"/>
  <c r="AB65" i="2" s="1"/>
  <c r="AC65" i="2" s="1"/>
  <c r="S65" i="2"/>
  <c r="V65" i="2" s="1"/>
  <c r="W65" i="2" s="1"/>
  <c r="I65" i="2" s="1"/>
  <c r="H129" i="2" l="1"/>
  <c r="J129" i="2" s="1"/>
  <c r="D129" i="2"/>
  <c r="F129" i="2" s="1"/>
  <c r="R65" i="2"/>
  <c r="T65" i="2" s="1"/>
  <c r="K129" i="2" l="1"/>
  <c r="N130" i="2"/>
  <c r="O66" i="2"/>
  <c r="Y66" i="2" s="1"/>
  <c r="X65" i="2"/>
  <c r="G130" i="2" l="1"/>
  <c r="C130" i="2"/>
  <c r="U66" i="2"/>
  <c r="AA66" i="2"/>
  <c r="Z66" i="2" s="1"/>
  <c r="AB66" i="2" s="1"/>
  <c r="AC66" i="2" s="1"/>
  <c r="Q66" i="2"/>
  <c r="E130" i="2" l="1"/>
  <c r="S66" i="2"/>
  <c r="V66" i="2" s="1"/>
  <c r="W66" i="2" s="1"/>
  <c r="I66" i="2" s="1"/>
  <c r="H130" i="2" l="1"/>
  <c r="J130" i="2" s="1"/>
  <c r="D130" i="2"/>
  <c r="F130" i="2" s="1"/>
  <c r="R66" i="2"/>
  <c r="T66" i="2" s="1"/>
  <c r="O67" i="2" s="1"/>
  <c r="Y67" i="2" s="1"/>
  <c r="AA67" i="2" l="1"/>
  <c r="Z67" i="2" s="1"/>
  <c r="AB67" i="2" s="1"/>
  <c r="AC67" i="2" s="1"/>
  <c r="Q67" i="2"/>
  <c r="X66" i="2"/>
  <c r="K130" i="2"/>
  <c r="N131" i="2"/>
  <c r="U67" i="2"/>
  <c r="S67" i="2"/>
  <c r="G131" i="2" l="1"/>
  <c r="V67" i="2"/>
  <c r="W67" i="2" s="1"/>
  <c r="I67" i="2" s="1"/>
  <c r="C131" i="2"/>
  <c r="R67" i="2"/>
  <c r="T67" i="2" s="1"/>
  <c r="O68" i="2" s="1"/>
  <c r="Y68" i="2" s="1"/>
  <c r="AA68" i="2" l="1"/>
  <c r="Z68" i="2" s="1"/>
  <c r="AB68" i="2" s="1"/>
  <c r="AC68" i="2" s="1"/>
  <c r="U68" i="2"/>
  <c r="Q68" i="2"/>
  <c r="S68" i="2" s="1"/>
  <c r="V68" i="2" s="1"/>
  <c r="W68" i="2" s="1"/>
  <c r="I68" i="2" s="1"/>
  <c r="X67" i="2"/>
  <c r="E131" i="2"/>
  <c r="R68" i="2" l="1"/>
  <c r="T68" i="2" s="1"/>
  <c r="O69" i="2" s="1"/>
  <c r="Y69" i="2" s="1"/>
  <c r="H131" i="2"/>
  <c r="J131" i="2" s="1"/>
  <c r="D131" i="2"/>
  <c r="F131" i="2" s="1"/>
  <c r="X68" i="2"/>
  <c r="U69" i="2"/>
  <c r="Q69" i="2"/>
  <c r="AA69" i="2" l="1"/>
  <c r="Z69" i="2" s="1"/>
  <c r="AB69" i="2" s="1"/>
  <c r="AC69" i="2" s="1"/>
  <c r="K131" i="2"/>
  <c r="N132" i="2"/>
  <c r="S69" i="2"/>
  <c r="V69" i="2" s="1"/>
  <c r="W69" i="2" s="1"/>
  <c r="I69" i="2" s="1"/>
  <c r="C132" i="2" l="1"/>
  <c r="E132" i="2" s="1"/>
  <c r="G132" i="2"/>
  <c r="R69" i="2"/>
  <c r="T69" i="2" s="1"/>
  <c r="O70" i="2" s="1"/>
  <c r="Y70" i="2" s="1"/>
  <c r="X69" i="2" l="1"/>
  <c r="Q70" i="2"/>
  <c r="U70" i="2"/>
  <c r="H132" i="2"/>
  <c r="J132" i="2" s="1"/>
  <c r="D132" i="2"/>
  <c r="F132" i="2" s="1"/>
  <c r="AA70" i="2"/>
  <c r="Z70" i="2" s="1"/>
  <c r="AB70" i="2" s="1"/>
  <c r="AC70" i="2" s="1"/>
  <c r="S70" i="2"/>
  <c r="R70" i="2" s="1"/>
  <c r="T70" i="2" s="1"/>
  <c r="V70" i="2" l="1"/>
  <c r="W70" i="2" s="1"/>
  <c r="I70" i="2" s="1"/>
  <c r="K132" i="2"/>
  <c r="N133" i="2"/>
  <c r="O71" i="2"/>
  <c r="Y71" i="2" s="1"/>
  <c r="X70" i="2"/>
  <c r="Q71" i="2" l="1"/>
  <c r="S71" i="2" s="1"/>
  <c r="R71" i="2" s="1"/>
  <c r="T71" i="2" s="1"/>
  <c r="G133" i="2"/>
  <c r="C133" i="2"/>
  <c r="AA71" i="2"/>
  <c r="Z71" i="2" s="1"/>
  <c r="AB71" i="2" s="1"/>
  <c r="AC71" i="2" s="1"/>
  <c r="U71" i="2"/>
  <c r="V71" i="2" s="1"/>
  <c r="W71" i="2" s="1"/>
  <c r="I71" i="2" s="1"/>
  <c r="O72" i="2"/>
  <c r="Y72" i="2" s="1"/>
  <c r="X71" i="2"/>
  <c r="E133" i="2" l="1"/>
  <c r="AA72" i="2"/>
  <c r="Z72" i="2" s="1"/>
  <c r="AB72" i="2" s="1"/>
  <c r="AC72" i="2" s="1"/>
  <c r="Q72" i="2"/>
  <c r="S72" i="2" s="1"/>
  <c r="U72" i="2"/>
  <c r="H133" i="2" l="1"/>
  <c r="J133" i="2" s="1"/>
  <c r="D133" i="2"/>
  <c r="F133" i="2" s="1"/>
  <c r="R72" i="2"/>
  <c r="T72" i="2" s="1"/>
  <c r="V72" i="2"/>
  <c r="W72" i="2" s="1"/>
  <c r="I72" i="2" s="1"/>
  <c r="K133" i="2" l="1"/>
  <c r="N134" i="2"/>
  <c r="O73" i="2"/>
  <c r="Y73" i="2" s="1"/>
  <c r="X72" i="2"/>
  <c r="AA73" i="2" l="1"/>
  <c r="G134" i="2"/>
  <c r="Q73" i="2"/>
  <c r="C134" i="2"/>
  <c r="Z73" i="2"/>
  <c r="AB73" i="2" s="1"/>
  <c r="AC73" i="2" s="1"/>
  <c r="S73" i="2"/>
  <c r="U73" i="2"/>
  <c r="E134" i="2" l="1"/>
  <c r="V73" i="2"/>
  <c r="W73" i="2" s="1"/>
  <c r="I73" i="2" s="1"/>
  <c r="R73" i="2"/>
  <c r="T73" i="2" s="1"/>
  <c r="H134" i="2" l="1"/>
  <c r="J134" i="2" s="1"/>
  <c r="D134" i="2"/>
  <c r="F134" i="2" s="1"/>
  <c r="O74" i="2"/>
  <c r="Y74" i="2" s="1"/>
  <c r="X73" i="2"/>
  <c r="AA74" i="2" l="1"/>
  <c r="Q74" i="2"/>
  <c r="K134" i="2"/>
  <c r="N135" i="2"/>
  <c r="Z74" i="2"/>
  <c r="AB74" i="2" s="1"/>
  <c r="AC74" i="2" s="1"/>
  <c r="U74" i="2"/>
  <c r="S74" i="2"/>
  <c r="G135" i="2" l="1"/>
  <c r="C135" i="2"/>
  <c r="V74" i="2"/>
  <c r="W74" i="2" s="1"/>
  <c r="I74" i="2" s="1"/>
  <c r="R74" i="2"/>
  <c r="T74" i="2" s="1"/>
  <c r="E135" i="2" l="1"/>
  <c r="O75" i="2"/>
  <c r="Y75" i="2" s="1"/>
  <c r="X74" i="2"/>
  <c r="AA75" i="2" l="1"/>
  <c r="H135" i="2"/>
  <c r="J135" i="2" s="1"/>
  <c r="D135" i="2"/>
  <c r="F135" i="2" s="1"/>
  <c r="Q75" i="2"/>
  <c r="Z75" i="2"/>
  <c r="AB75" i="2" s="1"/>
  <c r="AC75" i="2" s="1"/>
  <c r="U75" i="2"/>
  <c r="S75" i="2"/>
  <c r="R75" i="2" s="1"/>
  <c r="T75" i="2" s="1"/>
  <c r="O76" i="2" s="1"/>
  <c r="Y76" i="2" s="1"/>
  <c r="AA76" i="2" l="1"/>
  <c r="K135" i="2"/>
  <c r="N136" i="2"/>
  <c r="Z76" i="2"/>
  <c r="AB76" i="2" s="1"/>
  <c r="AC76" i="2" s="1"/>
  <c r="Q76" i="2"/>
  <c r="X75" i="2"/>
  <c r="V75" i="2"/>
  <c r="W75" i="2" s="1"/>
  <c r="I75" i="2" s="1"/>
  <c r="G136" i="2" l="1"/>
  <c r="C136" i="2"/>
  <c r="S76" i="2"/>
  <c r="R76" i="2" s="1"/>
  <c r="T76" i="2" s="1"/>
  <c r="U76" i="2"/>
  <c r="E136" i="2" l="1"/>
  <c r="O77" i="2"/>
  <c r="Y77" i="2" s="1"/>
  <c r="X76" i="2"/>
  <c r="V76" i="2"/>
  <c r="W76" i="2" s="1"/>
  <c r="I76" i="2" s="1"/>
  <c r="U77" i="2" l="1"/>
  <c r="H136" i="2"/>
  <c r="J136" i="2" s="1"/>
  <c r="D136" i="2"/>
  <c r="F136" i="2" s="1"/>
  <c r="Q77" i="2"/>
  <c r="S77" i="2" s="1"/>
  <c r="R77" i="2" s="1"/>
  <c r="T77" i="2" s="1"/>
  <c r="O78" i="2" s="1"/>
  <c r="Y78" i="2" s="1"/>
  <c r="AA77" i="2"/>
  <c r="U78" i="2" l="1"/>
  <c r="K136" i="2"/>
  <c r="N137" i="2"/>
  <c r="X77" i="2"/>
  <c r="V77" i="2"/>
  <c r="W77" i="2" s="1"/>
  <c r="I77" i="2" s="1"/>
  <c r="AA78" i="2"/>
  <c r="Z77" i="2"/>
  <c r="AB77" i="2" s="1"/>
  <c r="AC77" i="2" s="1"/>
  <c r="Q78" i="2"/>
  <c r="S78" i="2" s="1"/>
  <c r="G137" i="2" l="1"/>
  <c r="C137" i="2"/>
  <c r="V78" i="2"/>
  <c r="W78" i="2" s="1"/>
  <c r="I78" i="2" s="1"/>
  <c r="R78" i="2"/>
  <c r="T78" i="2" s="1"/>
  <c r="O79" i="2" s="1"/>
  <c r="Y79" i="2" s="1"/>
  <c r="Z78" i="2"/>
  <c r="AB78" i="2" s="1"/>
  <c r="AC78" i="2" s="1"/>
  <c r="AA79" i="2" l="1"/>
  <c r="X78" i="2"/>
  <c r="Q79" i="2"/>
  <c r="E137" i="2"/>
  <c r="Z79" i="2"/>
  <c r="AB79" i="2" s="1"/>
  <c r="AC79" i="2" s="1"/>
  <c r="S79" i="2"/>
  <c r="U79" i="2"/>
  <c r="H137" i="2" l="1"/>
  <c r="J137" i="2" s="1"/>
  <c r="D137" i="2"/>
  <c r="F137" i="2" s="1"/>
  <c r="R79" i="2"/>
  <c r="T79" i="2" s="1"/>
  <c r="V79" i="2"/>
  <c r="W79" i="2" s="1"/>
  <c r="I79" i="2" s="1"/>
  <c r="K137" i="2" l="1"/>
  <c r="N138" i="2"/>
  <c r="O80" i="2"/>
  <c r="Y80" i="2" s="1"/>
  <c r="X79" i="2"/>
  <c r="AA80" i="2" l="1"/>
  <c r="G138" i="2"/>
  <c r="Q80" i="2"/>
  <c r="C138" i="2"/>
  <c r="Z80" i="2"/>
  <c r="AB80" i="2" s="1"/>
  <c r="AC80" i="2" s="1"/>
  <c r="S80" i="2"/>
  <c r="U80" i="2"/>
  <c r="E138" i="2" l="1"/>
  <c r="R80" i="2"/>
  <c r="T80" i="2" s="1"/>
  <c r="V80" i="2"/>
  <c r="W80" i="2" s="1"/>
  <c r="I80" i="2" s="1"/>
  <c r="H138" i="2" l="1"/>
  <c r="J138" i="2" s="1"/>
  <c r="D138" i="2"/>
  <c r="F138" i="2" s="1"/>
  <c r="O81" i="2"/>
  <c r="Y81" i="2" s="1"/>
  <c r="X80" i="2"/>
  <c r="AA81" i="2" l="1"/>
  <c r="Q81" i="2"/>
  <c r="K138" i="2"/>
  <c r="N139" i="2"/>
  <c r="Z81" i="2"/>
  <c r="AB81" i="2" s="1"/>
  <c r="AC81" i="2" s="1"/>
  <c r="S81" i="2"/>
  <c r="U81" i="2"/>
  <c r="G139" i="2" l="1"/>
  <c r="C139" i="2"/>
  <c r="R81" i="2"/>
  <c r="T81" i="2" s="1"/>
  <c r="V81" i="2"/>
  <c r="W81" i="2" s="1"/>
  <c r="I81" i="2" s="1"/>
  <c r="E139" i="2" l="1"/>
  <c r="O82" i="2"/>
  <c r="Y82" i="2" s="1"/>
  <c r="X81" i="2"/>
  <c r="AA82" i="2" l="1"/>
  <c r="Q82" i="2"/>
  <c r="H139" i="2"/>
  <c r="J139" i="2" s="1"/>
  <c r="D139" i="2"/>
  <c r="F139" i="2" s="1"/>
  <c r="Z82" i="2"/>
  <c r="AB82" i="2" s="1"/>
  <c r="AC82" i="2" s="1"/>
  <c r="U82" i="2"/>
  <c r="S82" i="2"/>
  <c r="K139" i="2" l="1"/>
  <c r="N140" i="2"/>
  <c r="V82" i="2"/>
  <c r="W82" i="2" s="1"/>
  <c r="I82" i="2" s="1"/>
  <c r="R82" i="2"/>
  <c r="T82" i="2" s="1"/>
  <c r="G140" i="2" l="1"/>
  <c r="C140" i="2"/>
  <c r="O83" i="2"/>
  <c r="Y83" i="2" s="1"/>
  <c r="X82" i="2"/>
  <c r="AA83" i="2" l="1"/>
  <c r="Z83" i="2" s="1"/>
  <c r="AB83" i="2" s="1"/>
  <c r="AC83" i="2" s="1"/>
  <c r="Q83" i="2"/>
  <c r="S83" i="2" s="1"/>
  <c r="R83" i="2" s="1"/>
  <c r="T83" i="2" s="1"/>
  <c r="O84" i="2" s="1"/>
  <c r="Y84" i="2" s="1"/>
  <c r="E140" i="2"/>
  <c r="U83" i="2"/>
  <c r="AA84" i="2" l="1"/>
  <c r="H140" i="2"/>
  <c r="J140" i="2" s="1"/>
  <c r="D140" i="2"/>
  <c r="F140" i="2" s="1"/>
  <c r="Z84" i="2"/>
  <c r="AB84" i="2" s="1"/>
  <c r="AC84" i="2" s="1"/>
  <c r="Q84" i="2"/>
  <c r="X83" i="2"/>
  <c r="V83" i="2"/>
  <c r="W83" i="2" s="1"/>
  <c r="I83" i="2" s="1"/>
  <c r="K140" i="2" l="1"/>
  <c r="N141" i="2"/>
  <c r="S84" i="2"/>
  <c r="R84" i="2" s="1"/>
  <c r="T84" i="2" s="1"/>
  <c r="X84" i="2" s="1"/>
  <c r="U84" i="2"/>
  <c r="G141" i="2" l="1"/>
  <c r="C141" i="2"/>
  <c r="O85" i="2"/>
  <c r="Y85" i="2" s="1"/>
  <c r="V84" i="2"/>
  <c r="W84" i="2" s="1"/>
  <c r="I84" i="2" s="1"/>
  <c r="E141" i="2" l="1"/>
  <c r="Q85" i="2"/>
  <c r="AA85" i="2"/>
  <c r="U85" i="2"/>
  <c r="S85" i="2"/>
  <c r="R85" i="2" s="1"/>
  <c r="T85" i="2" s="1"/>
  <c r="H141" i="2" l="1"/>
  <c r="J141" i="2" s="1"/>
  <c r="D141" i="2"/>
  <c r="F141" i="2" s="1"/>
  <c r="Z85" i="2"/>
  <c r="AB85" i="2" s="1"/>
  <c r="AC85" i="2" s="1"/>
  <c r="O86" i="2"/>
  <c r="Y86" i="2" s="1"/>
  <c r="V85" i="2"/>
  <c r="W85" i="2" s="1"/>
  <c r="I85" i="2" s="1"/>
  <c r="X85" i="2"/>
  <c r="U86" i="2" l="1"/>
  <c r="K141" i="2"/>
  <c r="N142" i="2"/>
  <c r="AA86" i="2"/>
  <c r="Q86" i="2"/>
  <c r="G142" i="2" l="1"/>
  <c r="C142" i="2"/>
  <c r="Z86" i="2"/>
  <c r="AB86" i="2" s="1"/>
  <c r="AC86" i="2" s="1"/>
  <c r="S86" i="2"/>
  <c r="E142" i="2" l="1"/>
  <c r="R86" i="2"/>
  <c r="T86" i="2" s="1"/>
  <c r="V86" i="2"/>
  <c r="W86" i="2" s="1"/>
  <c r="I86" i="2" s="1"/>
  <c r="H142" i="2" l="1"/>
  <c r="J142" i="2" s="1"/>
  <c r="D142" i="2"/>
  <c r="F142" i="2" s="1"/>
  <c r="O87" i="2"/>
  <c r="Y87" i="2" s="1"/>
  <c r="X86" i="2"/>
  <c r="Q87" i="2" l="1"/>
  <c r="K142" i="2"/>
  <c r="N143" i="2"/>
  <c r="U87" i="2"/>
  <c r="AA87" i="2"/>
  <c r="S87" i="2"/>
  <c r="R87" i="2" s="1"/>
  <c r="T87" i="2" s="1"/>
  <c r="O88" i="2" s="1"/>
  <c r="Y88" i="2" s="1"/>
  <c r="U88" i="2" l="1"/>
  <c r="G143" i="2"/>
  <c r="C143" i="2"/>
  <c r="V87" i="2"/>
  <c r="W87" i="2" s="1"/>
  <c r="I87" i="2" s="1"/>
  <c r="AA88" i="2"/>
  <c r="Z87" i="2"/>
  <c r="AB87" i="2" s="1"/>
  <c r="AC87" i="2" s="1"/>
  <c r="Q88" i="2"/>
  <c r="S88" i="2" s="1"/>
  <c r="X87" i="2"/>
  <c r="E143" i="2" l="1"/>
  <c r="V88" i="2"/>
  <c r="W88" i="2" s="1"/>
  <c r="I88" i="2" s="1"/>
  <c r="R88" i="2"/>
  <c r="T88" i="2" s="1"/>
  <c r="O89" i="2" s="1"/>
  <c r="Y89" i="2" s="1"/>
  <c r="Z88" i="2"/>
  <c r="AB88" i="2" s="1"/>
  <c r="AC88" i="2" s="1"/>
  <c r="U89" i="2" l="1"/>
  <c r="H143" i="2"/>
  <c r="J143" i="2" s="1"/>
  <c r="D143" i="2"/>
  <c r="F143" i="2" s="1"/>
  <c r="Q89" i="2"/>
  <c r="X88" i="2"/>
  <c r="AA89" i="2"/>
  <c r="Z89" i="2" s="1"/>
  <c r="AB89" i="2" s="1"/>
  <c r="AC89" i="2" s="1"/>
  <c r="S89" i="2"/>
  <c r="K143" i="2" l="1"/>
  <c r="N144" i="2"/>
  <c r="V89" i="2"/>
  <c r="W89" i="2" s="1"/>
  <c r="I89" i="2" s="1"/>
  <c r="R89" i="2"/>
  <c r="T89" i="2" s="1"/>
  <c r="G144" i="2" l="1"/>
  <c r="C144" i="2"/>
  <c r="O90" i="2"/>
  <c r="Y90" i="2" s="1"/>
  <c r="X89" i="2"/>
  <c r="Q90" i="2" l="1"/>
  <c r="E144" i="2"/>
  <c r="U90" i="2"/>
  <c r="AA90" i="2"/>
  <c r="S90" i="2"/>
  <c r="H144" i="2" l="1"/>
  <c r="J144" i="2" s="1"/>
  <c r="D144" i="2"/>
  <c r="F144" i="2" s="1"/>
  <c r="Z90" i="2"/>
  <c r="AB90" i="2" s="1"/>
  <c r="AC90" i="2" s="1"/>
  <c r="V90" i="2"/>
  <c r="W90" i="2" s="1"/>
  <c r="I90" i="2" s="1"/>
  <c r="R90" i="2"/>
  <c r="T90" i="2" s="1"/>
  <c r="K144" i="2" l="1"/>
  <c r="N145" i="2"/>
  <c r="O91" i="2"/>
  <c r="Y91" i="2" s="1"/>
  <c r="X90" i="2"/>
  <c r="Q91" i="2" l="1"/>
  <c r="S91" i="2" s="1"/>
  <c r="G145" i="2"/>
  <c r="C145" i="2"/>
  <c r="U91" i="2"/>
  <c r="AA91" i="2"/>
  <c r="E145" i="2" l="1"/>
  <c r="Z91" i="2"/>
  <c r="AB91" i="2" s="1"/>
  <c r="AC91" i="2" s="1"/>
  <c r="V91" i="2"/>
  <c r="W91" i="2" s="1"/>
  <c r="I91" i="2" s="1"/>
  <c r="R91" i="2"/>
  <c r="T91" i="2" s="1"/>
  <c r="H145" i="2" l="1"/>
  <c r="J145" i="2" s="1"/>
  <c r="D145" i="2"/>
  <c r="F145" i="2" s="1"/>
  <c r="O92" i="2"/>
  <c r="Y92" i="2" s="1"/>
  <c r="X91" i="2"/>
  <c r="Q92" i="2" l="1"/>
  <c r="K145" i="2"/>
  <c r="N146" i="2"/>
  <c r="U92" i="2"/>
  <c r="AA92" i="2"/>
  <c r="S92" i="2"/>
  <c r="G146" i="2" l="1"/>
  <c r="C146" i="2"/>
  <c r="Z92" i="2"/>
  <c r="AB92" i="2" s="1"/>
  <c r="AC92" i="2" s="1"/>
  <c r="R92" i="2"/>
  <c r="T92" i="2" s="1"/>
  <c r="V92" i="2"/>
  <c r="W92" i="2" s="1"/>
  <c r="I92" i="2" s="1"/>
  <c r="E146" i="2" l="1"/>
  <c r="O93" i="2"/>
  <c r="Y93" i="2" s="1"/>
  <c r="X92" i="2"/>
  <c r="Q93" i="2" l="1"/>
  <c r="H146" i="2"/>
  <c r="J146" i="2" s="1"/>
  <c r="D146" i="2"/>
  <c r="F146" i="2" s="1"/>
  <c r="U93" i="2"/>
  <c r="AA93" i="2"/>
  <c r="S93" i="2"/>
  <c r="R93" i="2" s="1"/>
  <c r="T93" i="2" s="1"/>
  <c r="X93" i="2" s="1"/>
  <c r="K146" i="2" l="1"/>
  <c r="N147" i="2"/>
  <c r="Z93" i="2"/>
  <c r="AB93" i="2" s="1"/>
  <c r="AC93" i="2" s="1"/>
  <c r="O94" i="2"/>
  <c r="Y94" i="2" s="1"/>
  <c r="V93" i="2"/>
  <c r="W93" i="2" s="1"/>
  <c r="I93" i="2" s="1"/>
  <c r="U94" i="2" l="1"/>
  <c r="G147" i="2"/>
  <c r="AA94" i="2"/>
  <c r="C147" i="2"/>
  <c r="Q94" i="2"/>
  <c r="S94" i="2" l="1"/>
  <c r="V94" i="2" s="1"/>
  <c r="W94" i="2" s="1"/>
  <c r="E147" i="2"/>
  <c r="D147" i="2" s="1"/>
  <c r="F147" i="2" s="1"/>
  <c r="Z94" i="2"/>
  <c r="AB94" i="2" s="1"/>
  <c r="AC94" i="2" s="1"/>
  <c r="K147" i="2" l="1"/>
  <c r="N148" i="2"/>
  <c r="H147" i="2"/>
  <c r="J147" i="2" s="1"/>
  <c r="I94" i="2"/>
  <c r="R94" i="2"/>
  <c r="T94" i="2" s="1"/>
  <c r="G148" i="2" l="1"/>
  <c r="C148" i="2"/>
  <c r="X94" i="2"/>
  <c r="O95" i="2"/>
  <c r="Y95" i="2" s="1"/>
  <c r="E148" i="2"/>
  <c r="U95" i="2" l="1"/>
  <c r="AA95" i="2"/>
  <c r="H148" i="2"/>
  <c r="J148" i="2" s="1"/>
  <c r="Q95" i="2"/>
  <c r="D148" i="2"/>
  <c r="F148" i="2" s="1"/>
  <c r="K148" i="2" l="1"/>
  <c r="N149" i="2"/>
  <c r="S95" i="2"/>
  <c r="V95" i="2" s="1"/>
  <c r="W95" i="2" s="1"/>
  <c r="Z95" i="2"/>
  <c r="AB95" i="2" s="1"/>
  <c r="AC95" i="2" s="1"/>
  <c r="G149" i="2" l="1"/>
  <c r="I95" i="2"/>
  <c r="R95" i="2"/>
  <c r="T95" i="2" s="1"/>
  <c r="C149" i="2"/>
  <c r="E149" i="2" l="1"/>
  <c r="X95" i="2"/>
  <c r="O96" i="2"/>
  <c r="Y96" i="2" s="1"/>
  <c r="Q96" i="2" l="1"/>
  <c r="S96" i="2" s="1"/>
  <c r="AA96" i="2"/>
  <c r="U96" i="2"/>
  <c r="H149" i="2"/>
  <c r="J149" i="2" s="1"/>
  <c r="D149" i="2"/>
  <c r="F149" i="2" s="1"/>
  <c r="K149" i="2" l="1"/>
  <c r="N150" i="2"/>
  <c r="Z96" i="2"/>
  <c r="AB96" i="2" s="1"/>
  <c r="AC96" i="2" s="1"/>
  <c r="V96" i="2"/>
  <c r="W96" i="2" s="1"/>
  <c r="R96" i="2"/>
  <c r="T96" i="2" s="1"/>
  <c r="G150" i="2" l="1"/>
  <c r="I96" i="2"/>
  <c r="X96" i="2"/>
  <c r="O97" i="2"/>
  <c r="Y97" i="2" s="1"/>
  <c r="C150" i="2"/>
  <c r="Q97" i="2" l="1"/>
  <c r="S97" i="2" s="1"/>
  <c r="E150" i="2"/>
  <c r="U97" i="2"/>
  <c r="AA97" i="2"/>
  <c r="Z97" i="2" l="1"/>
  <c r="AB97" i="2" s="1"/>
  <c r="AC97" i="2" s="1"/>
  <c r="H150" i="2"/>
  <c r="J150" i="2" s="1"/>
  <c r="D150" i="2"/>
  <c r="F150" i="2" s="1"/>
  <c r="V97" i="2"/>
  <c r="W97" i="2" s="1"/>
  <c r="R97" i="2"/>
  <c r="T97" i="2" s="1"/>
  <c r="I97" i="2" l="1"/>
  <c r="X97" i="2"/>
  <c r="O98" i="2"/>
  <c r="Y98" i="2" s="1"/>
  <c r="K150" i="2"/>
  <c r="N151" i="2"/>
  <c r="G151" i="2" l="1"/>
  <c r="U98" i="2"/>
  <c r="AA98" i="2"/>
  <c r="C151" i="2"/>
  <c r="Q98" i="2"/>
  <c r="E151" i="2" l="1"/>
  <c r="S98" i="2"/>
  <c r="V98" i="2" s="1"/>
  <c r="W98" i="2" s="1"/>
  <c r="Z98" i="2"/>
  <c r="AB98" i="2" s="1"/>
  <c r="AC98" i="2" s="1"/>
  <c r="R98" i="2" l="1"/>
  <c r="T98" i="2" s="1"/>
  <c r="I98" i="2"/>
  <c r="H151" i="2"/>
  <c r="J151" i="2" s="1"/>
  <c r="D151" i="2"/>
  <c r="F151" i="2" s="1"/>
  <c r="K151" i="2" l="1"/>
  <c r="N152" i="2"/>
  <c r="O99" i="2"/>
  <c r="Y99" i="2" s="1"/>
  <c r="X98" i="2"/>
  <c r="Q99" i="2" l="1"/>
  <c r="G152" i="2"/>
  <c r="S99" i="2"/>
  <c r="AA99" i="2"/>
  <c r="U99" i="2"/>
  <c r="C152" i="2"/>
  <c r="Z99" i="2" l="1"/>
  <c r="AB99" i="2" s="1"/>
  <c r="AC99" i="2" s="1"/>
  <c r="E152" i="2"/>
  <c r="V99" i="2"/>
  <c r="W99" i="2" s="1"/>
  <c r="I99" i="2" s="1"/>
  <c r="R99" i="2"/>
  <c r="T99" i="2" s="1"/>
  <c r="H152" i="2" l="1"/>
  <c r="J152" i="2" s="1"/>
  <c r="X99" i="2"/>
  <c r="O100" i="2"/>
  <c r="Y100" i="2" s="1"/>
  <c r="D152" i="2"/>
  <c r="F152" i="2" s="1"/>
  <c r="U100" i="2" l="1"/>
  <c r="AA100" i="2"/>
  <c r="K152" i="2"/>
  <c r="N153" i="2"/>
  <c r="Q100" i="2"/>
  <c r="G153" i="2" l="1"/>
  <c r="S100" i="2"/>
  <c r="V100" i="2" s="1"/>
  <c r="W100" i="2" s="1"/>
  <c r="I100" i="2" s="1"/>
  <c r="C153" i="2"/>
  <c r="Z100" i="2"/>
  <c r="AB100" i="2" s="1"/>
  <c r="AC100" i="2" s="1"/>
  <c r="E153" i="2" l="1"/>
  <c r="R100" i="2"/>
  <c r="T100" i="2" s="1"/>
  <c r="X100" i="2" l="1"/>
  <c r="O101" i="2"/>
  <c r="Y101" i="2" s="1"/>
  <c r="H153" i="2"/>
  <c r="J153" i="2" s="1"/>
  <c r="D153" i="2"/>
  <c r="F153" i="2" s="1"/>
  <c r="AA101" i="2" l="1"/>
  <c r="U101" i="2"/>
  <c r="K153" i="2"/>
  <c r="N154" i="2"/>
  <c r="Q101" i="2"/>
  <c r="G154" i="2" l="1"/>
  <c r="S101" i="2"/>
  <c r="C154" i="2"/>
  <c r="Z101" i="2"/>
  <c r="AB101" i="2" s="1"/>
  <c r="AC101" i="2" s="1"/>
  <c r="E154" i="2" l="1"/>
  <c r="V101" i="2"/>
  <c r="W101" i="2" s="1"/>
  <c r="I101" i="2" s="1"/>
  <c r="R101" i="2"/>
  <c r="T101" i="2" s="1"/>
  <c r="X101" i="2" l="1"/>
  <c r="O102" i="2"/>
  <c r="Y102" i="2" s="1"/>
  <c r="H154" i="2"/>
  <c r="J154" i="2" s="1"/>
  <c r="D154" i="2"/>
  <c r="F154" i="2" s="1"/>
  <c r="K154" i="2" l="1"/>
  <c r="N155" i="2"/>
  <c r="U102" i="2"/>
  <c r="AA102" i="2"/>
  <c r="Q102" i="2"/>
  <c r="G155" i="2" l="1"/>
  <c r="S102" i="2"/>
  <c r="Z102" i="2"/>
  <c r="C155" i="2"/>
  <c r="E155" i="2" l="1"/>
  <c r="AB102" i="2"/>
  <c r="AC102" i="2" s="1"/>
  <c r="V102" i="2"/>
  <c r="W102" i="2" s="1"/>
  <c r="I102" i="2" s="1"/>
  <c r="R102" i="2"/>
  <c r="T102" i="2" s="1"/>
  <c r="X102" i="2" l="1"/>
  <c r="O103" i="2"/>
  <c r="Y103" i="2" s="1"/>
  <c r="H155" i="2"/>
  <c r="J155" i="2" s="1"/>
  <c r="D155" i="2"/>
  <c r="F155" i="2" s="1"/>
  <c r="K155" i="2" l="1"/>
  <c r="N156" i="2"/>
  <c r="U103" i="2"/>
  <c r="AA103" i="2"/>
  <c r="Q103" i="2"/>
  <c r="G156" i="2" l="1"/>
  <c r="S103" i="2"/>
  <c r="Z103" i="2"/>
  <c r="C156" i="2"/>
  <c r="E156" i="2" l="1"/>
  <c r="AB103" i="2"/>
  <c r="AC103" i="2" s="1"/>
  <c r="V103" i="2"/>
  <c r="W103" i="2" s="1"/>
  <c r="I103" i="2" s="1"/>
  <c r="R103" i="2"/>
  <c r="T103" i="2" s="1"/>
  <c r="X103" i="2" l="1"/>
  <c r="O104" i="2"/>
  <c r="Y104" i="2" s="1"/>
  <c r="H156" i="2"/>
  <c r="J156" i="2" s="1"/>
  <c r="D156" i="2"/>
  <c r="F156" i="2" s="1"/>
  <c r="K156" i="2" l="1"/>
  <c r="N157" i="2"/>
  <c r="U104" i="2"/>
  <c r="AA104" i="2"/>
  <c r="Q104" i="2"/>
  <c r="G157" i="2" l="1"/>
  <c r="Z104" i="2"/>
  <c r="AB104" i="2" s="1"/>
  <c r="AC104" i="2" s="1"/>
  <c r="S104" i="2"/>
  <c r="C157" i="2"/>
  <c r="E157" i="2" l="1"/>
  <c r="V104" i="2"/>
  <c r="W104" i="2" s="1"/>
  <c r="I104" i="2" s="1"/>
  <c r="R104" i="2"/>
  <c r="T104" i="2" s="1"/>
  <c r="X104" i="2" l="1"/>
  <c r="O105" i="2"/>
  <c r="Y105" i="2" s="1"/>
  <c r="H157" i="2"/>
  <c r="J157" i="2" s="1"/>
  <c r="D157" i="2"/>
  <c r="F157" i="2" s="1"/>
  <c r="Q105" i="2" l="1"/>
  <c r="S105" i="2" s="1"/>
  <c r="R105" i="2" s="1"/>
  <c r="T105" i="2" s="1"/>
  <c r="K157" i="2"/>
  <c r="N158" i="2"/>
  <c r="U105" i="2"/>
  <c r="AA105" i="2"/>
  <c r="G158" i="2" l="1"/>
  <c r="X105" i="2"/>
  <c r="O106" i="2"/>
  <c r="Y106" i="2" s="1"/>
  <c r="Z105" i="2"/>
  <c r="V105" i="2"/>
  <c r="W105" i="2" s="1"/>
  <c r="I105" i="2" s="1"/>
  <c r="C158" i="2"/>
  <c r="Q106" i="2" l="1"/>
  <c r="S106" i="2" s="1"/>
  <c r="U106" i="2"/>
  <c r="AA106" i="2"/>
  <c r="AB105" i="2"/>
  <c r="AC105" i="2" s="1"/>
  <c r="E158" i="2"/>
  <c r="D158" i="2" s="1"/>
  <c r="F158" i="2" s="1"/>
  <c r="Z106" i="2"/>
  <c r="AB106" i="2" s="1"/>
  <c r="AC106" i="2" s="1"/>
  <c r="K158" i="2" l="1"/>
  <c r="N159" i="2"/>
  <c r="H158" i="2"/>
  <c r="J158" i="2" s="1"/>
  <c r="V106" i="2"/>
  <c r="W106" i="2" s="1"/>
  <c r="I106" i="2" s="1"/>
  <c r="R106" i="2"/>
  <c r="T106" i="2" s="1"/>
  <c r="G159" i="2" l="1"/>
  <c r="X106" i="2"/>
  <c r="O107" i="2"/>
  <c r="Y107" i="2" s="1"/>
  <c r="C159" i="2"/>
  <c r="E159" i="2" l="1"/>
  <c r="AA107" i="2"/>
  <c r="U107" i="2"/>
  <c r="Q107" i="2"/>
  <c r="S107" i="2" l="1"/>
  <c r="Z107" i="2"/>
  <c r="AB107" i="2" s="1"/>
  <c r="AC107" i="2" s="1"/>
  <c r="H159" i="2"/>
  <c r="J159" i="2" s="1"/>
  <c r="D159" i="2"/>
  <c r="F159" i="2" s="1"/>
  <c r="K159" i="2" l="1"/>
  <c r="N160" i="2"/>
  <c r="V107" i="2"/>
  <c r="W107" i="2" s="1"/>
  <c r="I107" i="2" s="1"/>
  <c r="R107" i="2"/>
  <c r="T107" i="2" s="1"/>
  <c r="G160" i="2" l="1"/>
  <c r="X107" i="2"/>
  <c r="O108" i="2"/>
  <c r="Y108" i="2" s="1"/>
  <c r="C160" i="2"/>
  <c r="E160" i="2" l="1"/>
  <c r="U108" i="2"/>
  <c r="AA108" i="2"/>
  <c r="Q108" i="2"/>
  <c r="Z108" i="2" l="1"/>
  <c r="AB108" i="2" s="1"/>
  <c r="AC108" i="2" s="1"/>
  <c r="S108" i="2"/>
  <c r="H160" i="2"/>
  <c r="J160" i="2" s="1"/>
  <c r="D160" i="2"/>
  <c r="F160" i="2" s="1"/>
  <c r="K160" i="2" l="1"/>
  <c r="N161" i="2"/>
  <c r="V108" i="2"/>
  <c r="W108" i="2" s="1"/>
  <c r="I108" i="2" s="1"/>
  <c r="R108" i="2"/>
  <c r="T108" i="2" s="1"/>
  <c r="G161" i="2" l="1"/>
  <c r="X108" i="2"/>
  <c r="O109" i="2"/>
  <c r="Y109" i="2" s="1"/>
  <c r="C161" i="2"/>
  <c r="E161" i="2" l="1"/>
  <c r="AA109" i="2"/>
  <c r="U109" i="2"/>
  <c r="Q109" i="2"/>
  <c r="S109" i="2" l="1"/>
  <c r="Z109" i="2"/>
  <c r="H161" i="2"/>
  <c r="J161" i="2" s="1"/>
  <c r="D161" i="2"/>
  <c r="F161" i="2" s="1"/>
  <c r="K161" i="2" l="1"/>
  <c r="N162" i="2"/>
  <c r="AB109" i="2"/>
  <c r="AC109" i="2" s="1"/>
  <c r="V109" i="2"/>
  <c r="W109" i="2" s="1"/>
  <c r="I109" i="2" s="1"/>
  <c r="R109" i="2"/>
  <c r="T109" i="2" s="1"/>
  <c r="G162" i="2" l="1"/>
  <c r="X109" i="2"/>
  <c r="O110" i="2"/>
  <c r="Y110" i="2" s="1"/>
  <c r="C162" i="2"/>
  <c r="E162" i="2" l="1"/>
  <c r="AA110" i="2"/>
  <c r="U110" i="2"/>
  <c r="Q110" i="2"/>
  <c r="Z110" i="2" l="1"/>
  <c r="AB110" i="2" s="1"/>
  <c r="AC110" i="2" s="1"/>
  <c r="S110" i="2"/>
  <c r="H162" i="2"/>
  <c r="J162" i="2" s="1"/>
  <c r="D162" i="2"/>
  <c r="F162" i="2" s="1"/>
  <c r="K162" i="2" l="1"/>
  <c r="N163" i="2"/>
  <c r="V110" i="2"/>
  <c r="W110" i="2" s="1"/>
  <c r="I110" i="2" s="1"/>
  <c r="R110" i="2"/>
  <c r="T110" i="2" s="1"/>
  <c r="G163" i="2" l="1"/>
  <c r="X110" i="2"/>
  <c r="O111" i="2"/>
  <c r="Y111" i="2" s="1"/>
  <c r="C163" i="2"/>
  <c r="Q111" i="2" l="1"/>
  <c r="E163" i="2"/>
  <c r="S111" i="2"/>
  <c r="U111" i="2"/>
  <c r="AA111" i="2"/>
  <c r="V111" i="2" l="1"/>
  <c r="W111" i="2" s="1"/>
  <c r="I111" i="2" s="1"/>
  <c r="R111" i="2"/>
  <c r="T111" i="2" s="1"/>
  <c r="Z111" i="2"/>
  <c r="H163" i="2"/>
  <c r="J163" i="2" s="1"/>
  <c r="D163" i="2"/>
  <c r="F163" i="2" s="1"/>
  <c r="AB111" i="2" l="1"/>
  <c r="AC111" i="2"/>
  <c r="K163" i="2"/>
  <c r="N164" i="2"/>
  <c r="X111" i="2"/>
  <c r="O112" i="2"/>
  <c r="Y112" i="2" s="1"/>
  <c r="G164" i="2" l="1"/>
  <c r="U112" i="2"/>
  <c r="AA112" i="2"/>
  <c r="C164" i="2"/>
  <c r="Q112" i="2"/>
  <c r="S112" i="2" l="1"/>
  <c r="R112" i="2"/>
  <c r="T112" i="2" s="1"/>
  <c r="X112" i="2" s="1"/>
  <c r="E164" i="2"/>
  <c r="D164" i="2" s="1"/>
  <c r="F164" i="2" s="1"/>
  <c r="Z112" i="2"/>
  <c r="O113" i="2" l="1"/>
  <c r="Y113" i="2" s="1"/>
  <c r="K164" i="2"/>
  <c r="N165" i="2"/>
  <c r="AB112" i="2"/>
  <c r="AC112" i="2" s="1"/>
  <c r="H164" i="2"/>
  <c r="J164" i="2" s="1"/>
  <c r="V112" i="2"/>
  <c r="W112" i="2" s="1"/>
  <c r="I112" i="2" s="1"/>
  <c r="G165" i="2" l="1"/>
  <c r="Q113" i="2"/>
  <c r="AA113" i="2"/>
  <c r="Z113" i="2" s="1"/>
  <c r="AB113" i="2" s="1"/>
  <c r="AC113" i="2" s="1"/>
  <c r="U113" i="2"/>
  <c r="C165" i="2"/>
  <c r="S113" i="2" l="1"/>
  <c r="R113" i="2" s="1"/>
  <c r="T113" i="2" s="1"/>
  <c r="E165" i="2"/>
  <c r="X113" i="2" l="1"/>
  <c r="O114" i="2"/>
  <c r="Y114" i="2" s="1"/>
  <c r="V113" i="2"/>
  <c r="W113" i="2" s="1"/>
  <c r="I113" i="2" s="1"/>
  <c r="H165" i="2"/>
  <c r="J165" i="2" s="1"/>
  <c r="D165" i="2"/>
  <c r="F165" i="2" s="1"/>
  <c r="Q114" i="2" l="1"/>
  <c r="S114" i="2" s="1"/>
  <c r="R114" i="2" s="1"/>
  <c r="T114" i="2" s="1"/>
  <c r="O115" i="2" s="1"/>
  <c r="Y115" i="2" s="1"/>
  <c r="AA114" i="2"/>
  <c r="U114" i="2"/>
  <c r="K165" i="2"/>
  <c r="N166" i="2"/>
  <c r="X114" i="2" l="1"/>
  <c r="Q115" i="2"/>
  <c r="S115" i="2" s="1"/>
  <c r="G166" i="2"/>
  <c r="AA115" i="2"/>
  <c r="Z115" i="2" s="1"/>
  <c r="AB115" i="2" s="1"/>
  <c r="AC115" i="2" s="1"/>
  <c r="Z114" i="2"/>
  <c r="AB114" i="2" s="1"/>
  <c r="AC114" i="2" s="1"/>
  <c r="V114" i="2"/>
  <c r="W114" i="2" s="1"/>
  <c r="I114" i="2" s="1"/>
  <c r="U115" i="2"/>
  <c r="V115" i="2" s="1"/>
  <c r="W115" i="2" s="1"/>
  <c r="I115" i="2" s="1"/>
  <c r="C166" i="2"/>
  <c r="R115" i="2"/>
  <c r="T115" i="2" s="1"/>
  <c r="X115" i="2" l="1"/>
  <c r="O116" i="2"/>
  <c r="Y116" i="2" s="1"/>
  <c r="E166" i="2"/>
  <c r="H166" i="2" l="1"/>
  <c r="J166" i="2" s="1"/>
  <c r="D166" i="2"/>
  <c r="F166" i="2" s="1"/>
  <c r="AA116" i="2"/>
  <c r="U116" i="2"/>
  <c r="Q116" i="2"/>
  <c r="Z116" i="2" l="1"/>
  <c r="AB116" i="2" s="1"/>
  <c r="AC116" i="2" s="1"/>
  <c r="S116" i="2"/>
  <c r="N167" i="2"/>
  <c r="K166" i="2"/>
  <c r="G167" i="2" l="1"/>
  <c r="C167" i="2"/>
  <c r="V116" i="2"/>
  <c r="W116" i="2" s="1"/>
  <c r="I116" i="2" s="1"/>
  <c r="R116" i="2"/>
  <c r="T116" i="2" s="1"/>
  <c r="X116" i="2" l="1"/>
  <c r="O117" i="2"/>
  <c r="Y117" i="2" s="1"/>
  <c r="E167" i="2"/>
  <c r="Q117" i="2" l="1"/>
  <c r="H167" i="2"/>
  <c r="J167" i="2" s="1"/>
  <c r="D167" i="2"/>
  <c r="F167" i="2" s="1"/>
  <c r="S117" i="2"/>
  <c r="U117" i="2"/>
  <c r="AA117" i="2"/>
  <c r="Z117" i="2" l="1"/>
  <c r="V117" i="2"/>
  <c r="W117" i="2" s="1"/>
  <c r="I117" i="2" s="1"/>
  <c r="R117" i="2"/>
  <c r="T117" i="2" s="1"/>
  <c r="K167" i="2"/>
  <c r="N168" i="2"/>
  <c r="G168" i="2" l="1"/>
  <c r="C168" i="2"/>
  <c r="E168" i="2" s="1"/>
  <c r="X117" i="2"/>
  <c r="O118" i="2"/>
  <c r="Y118" i="2" s="1"/>
  <c r="AB117" i="2"/>
  <c r="AC117" i="2" s="1"/>
  <c r="Q118" i="2" l="1"/>
  <c r="S118" i="2"/>
  <c r="AA118" i="2"/>
  <c r="U118" i="2"/>
  <c r="H168" i="2"/>
  <c r="J168" i="2" s="1"/>
  <c r="D168" i="2"/>
  <c r="F168" i="2" s="1"/>
  <c r="K168" i="2" l="1"/>
  <c r="N169" i="2"/>
  <c r="Z118" i="2"/>
  <c r="AB118" i="2" s="1"/>
  <c r="AC118" i="2" s="1"/>
  <c r="V118" i="2"/>
  <c r="W118" i="2" s="1"/>
  <c r="I118" i="2" s="1"/>
  <c r="R118" i="2"/>
  <c r="T118" i="2" s="1"/>
  <c r="G169" i="2" l="1"/>
  <c r="X118" i="2"/>
  <c r="O119" i="2"/>
  <c r="Y119" i="2" s="1"/>
  <c r="C169" i="2"/>
  <c r="E169" i="2" l="1"/>
  <c r="U119" i="2"/>
  <c r="AA119" i="2"/>
  <c r="Q119" i="2"/>
  <c r="S119" i="2" l="1"/>
  <c r="R119" i="2" s="1"/>
  <c r="T119" i="2" s="1"/>
  <c r="X119" i="2" s="1"/>
  <c r="Z119" i="2"/>
  <c r="AB119" i="2" s="1"/>
  <c r="AC119" i="2" s="1"/>
  <c r="H169" i="2"/>
  <c r="J169" i="2" s="1"/>
  <c r="D169" i="2"/>
  <c r="F169" i="2" s="1"/>
  <c r="K169" i="2" l="1"/>
  <c r="N170" i="2"/>
  <c r="O120" i="2"/>
  <c r="Y120" i="2" s="1"/>
  <c r="V119" i="2"/>
  <c r="W119" i="2" s="1"/>
  <c r="I119" i="2" s="1"/>
  <c r="G170" i="2" l="1"/>
  <c r="U120" i="2"/>
  <c r="AA120" i="2"/>
  <c r="Q120" i="2"/>
  <c r="C170" i="2"/>
  <c r="E170" i="2" l="1"/>
  <c r="S120" i="2"/>
  <c r="Z120" i="2"/>
  <c r="AB120" i="2" s="1"/>
  <c r="AC120" i="2" s="1"/>
  <c r="H170" i="2" l="1"/>
  <c r="J170" i="2" s="1"/>
  <c r="V120" i="2"/>
  <c r="W120" i="2" s="1"/>
  <c r="I120" i="2" s="1"/>
  <c r="R120" i="2"/>
  <c r="T120" i="2" s="1"/>
  <c r="D170" i="2"/>
  <c r="F170" i="2" s="1"/>
  <c r="X120" i="2" l="1"/>
  <c r="O121" i="2"/>
  <c r="Y121" i="2" s="1"/>
  <c r="K170" i="2"/>
  <c r="N171" i="2"/>
  <c r="G171" i="2" l="1"/>
  <c r="C171" i="2"/>
  <c r="AA121" i="2"/>
  <c r="U121" i="2"/>
  <c r="Q121" i="2"/>
  <c r="S121" i="2" l="1"/>
  <c r="Z121" i="2"/>
  <c r="E171" i="2"/>
  <c r="D171" i="2" s="1"/>
  <c r="F171" i="2" s="1"/>
  <c r="N172" i="2" l="1"/>
  <c r="K171" i="2"/>
  <c r="H171" i="2"/>
  <c r="J171" i="2" s="1"/>
  <c r="AB121" i="2"/>
  <c r="AC121" i="2" s="1"/>
  <c r="V121" i="2"/>
  <c r="W121" i="2" s="1"/>
  <c r="I121" i="2" s="1"/>
  <c r="R121" i="2"/>
  <c r="T121" i="2" s="1"/>
  <c r="G172" i="2" l="1"/>
  <c r="C172" i="2"/>
  <c r="E172" i="2" s="1"/>
  <c r="X121" i="2"/>
  <c r="O122" i="2"/>
  <c r="Y122" i="2" s="1"/>
  <c r="H172" i="2" l="1"/>
  <c r="J172" i="2" s="1"/>
  <c r="D172" i="2"/>
  <c r="F172" i="2" s="1"/>
  <c r="U122" i="2"/>
  <c r="AA122" i="2"/>
  <c r="Q122" i="2"/>
  <c r="S122" i="2" l="1"/>
  <c r="Z122" i="2"/>
  <c r="K172" i="2"/>
  <c r="N173" i="2"/>
  <c r="G173" i="2" l="1"/>
  <c r="C173" i="2"/>
  <c r="AB122" i="2"/>
  <c r="AC122" i="2" s="1"/>
  <c r="V122" i="2"/>
  <c r="W122" i="2" s="1"/>
  <c r="I122" i="2" s="1"/>
  <c r="R122" i="2"/>
  <c r="T122" i="2" s="1"/>
  <c r="X122" i="2" l="1"/>
  <c r="O123" i="2"/>
  <c r="Y123" i="2" s="1"/>
  <c r="E173" i="2"/>
  <c r="Q123" i="2" l="1"/>
  <c r="H173" i="2"/>
  <c r="J173" i="2" s="1"/>
  <c r="D173" i="2"/>
  <c r="F173" i="2" s="1"/>
  <c r="S123" i="2"/>
  <c r="U123" i="2"/>
  <c r="AA123" i="2"/>
  <c r="Z123" i="2" l="1"/>
  <c r="AB123" i="2" s="1"/>
  <c r="AC123" i="2" s="1"/>
  <c r="V123" i="2"/>
  <c r="W123" i="2" s="1"/>
  <c r="I123" i="2" s="1"/>
  <c r="R123" i="2"/>
  <c r="T123" i="2" s="1"/>
  <c r="K173" i="2"/>
  <c r="N174" i="2"/>
  <c r="G174" i="2" l="1"/>
  <c r="C174" i="2"/>
  <c r="E174" i="2" s="1"/>
  <c r="O124" i="2"/>
  <c r="Y124" i="2" s="1"/>
  <c r="X123" i="2"/>
  <c r="Q124" i="2" l="1"/>
  <c r="U124" i="2"/>
  <c r="AA124" i="2"/>
  <c r="S124" i="2"/>
  <c r="H174" i="2"/>
  <c r="J174" i="2" s="1"/>
  <c r="D174" i="2"/>
  <c r="F174" i="2" s="1"/>
  <c r="K174" i="2" l="1"/>
  <c r="N175" i="2"/>
  <c r="V124" i="2"/>
  <c r="W124" i="2" s="1"/>
  <c r="I124" i="2" s="1"/>
  <c r="R124" i="2"/>
  <c r="T124" i="2" s="1"/>
  <c r="Z124" i="2"/>
  <c r="AB124" i="2" s="1"/>
  <c r="AC124" i="2" s="1"/>
  <c r="G175" i="2" l="1"/>
  <c r="O125" i="2"/>
  <c r="Y125" i="2" s="1"/>
  <c r="X124" i="2"/>
  <c r="Q125" i="2"/>
  <c r="C175" i="2"/>
  <c r="E175" i="2" l="1"/>
  <c r="S125" i="2"/>
  <c r="AA125" i="2"/>
  <c r="U125" i="2"/>
  <c r="Z125" i="2" l="1"/>
  <c r="AB125" i="2" s="1"/>
  <c r="AC125" i="2" s="1"/>
  <c r="V125" i="2"/>
  <c r="W125" i="2" s="1"/>
  <c r="I125" i="2" s="1"/>
  <c r="R125" i="2"/>
  <c r="T125" i="2" s="1"/>
  <c r="H175" i="2"/>
  <c r="J175" i="2" s="1"/>
  <c r="D175" i="2"/>
  <c r="F175" i="2" s="1"/>
  <c r="K175" i="2" l="1"/>
  <c r="N176" i="2"/>
  <c r="X125" i="2"/>
  <c r="O126" i="2"/>
  <c r="Y126" i="2" s="1"/>
  <c r="G176" i="2" l="1"/>
  <c r="U126" i="2"/>
  <c r="AA126" i="2"/>
  <c r="Q126" i="2"/>
  <c r="C176" i="2"/>
  <c r="E176" i="2" l="1"/>
  <c r="S126" i="2"/>
  <c r="Z126" i="2"/>
  <c r="AB126" i="2" s="1"/>
  <c r="AC126" i="2" s="1"/>
  <c r="V126" i="2" l="1"/>
  <c r="W126" i="2" s="1"/>
  <c r="I126" i="2" s="1"/>
  <c r="R126" i="2"/>
  <c r="T126" i="2" s="1"/>
  <c r="H176" i="2"/>
  <c r="J176" i="2" s="1"/>
  <c r="D176" i="2"/>
  <c r="F176" i="2" s="1"/>
  <c r="K176" i="2" l="1"/>
  <c r="N177" i="2"/>
  <c r="X126" i="2"/>
  <c r="O127" i="2"/>
  <c r="Y127" i="2" s="1"/>
  <c r="Q127" i="2" l="1"/>
  <c r="S127" i="2" s="1"/>
  <c r="R127" i="2" s="1"/>
  <c r="T127" i="2" s="1"/>
  <c r="G177" i="2"/>
  <c r="AA127" i="2"/>
  <c r="U127" i="2"/>
  <c r="C177" i="2"/>
  <c r="X127" i="2" l="1"/>
  <c r="O128" i="2"/>
  <c r="Y128" i="2" s="1"/>
  <c r="E177" i="2"/>
  <c r="Z127" i="2"/>
  <c r="V127" i="2"/>
  <c r="W127" i="2" s="1"/>
  <c r="I127" i="2" s="1"/>
  <c r="AA128" i="2" l="1"/>
  <c r="Q128" i="2"/>
  <c r="S128" i="2" s="1"/>
  <c r="U128" i="2"/>
  <c r="Z128" i="2"/>
  <c r="AB128" i="2" s="1"/>
  <c r="AC128" i="2" s="1"/>
  <c r="H177" i="2"/>
  <c r="J177" i="2" s="1"/>
  <c r="D177" i="2"/>
  <c r="F177" i="2" s="1"/>
  <c r="AB127" i="2"/>
  <c r="AC127" i="2" s="1"/>
  <c r="V128" i="2"/>
  <c r="W128" i="2" s="1"/>
  <c r="I128" i="2" s="1"/>
  <c r="R128" i="2"/>
  <c r="T128" i="2" s="1"/>
  <c r="X128" i="2" l="1"/>
  <c r="O129" i="2"/>
  <c r="Y129" i="2" s="1"/>
  <c r="K177" i="2"/>
  <c r="N178" i="2"/>
  <c r="C178" i="2" l="1"/>
  <c r="G178" i="2"/>
  <c r="E178" i="2"/>
  <c r="U129" i="2"/>
  <c r="AA129" i="2"/>
  <c r="Q129" i="2"/>
  <c r="Z129" i="2" l="1"/>
  <c r="AB129" i="2" s="1"/>
  <c r="AC129" i="2" s="1"/>
  <c r="S129" i="2"/>
  <c r="H178" i="2"/>
  <c r="J178" i="2" s="1"/>
  <c r="D178" i="2"/>
  <c r="F178" i="2" s="1"/>
  <c r="K178" i="2" l="1"/>
  <c r="N179" i="2"/>
  <c r="V129" i="2"/>
  <c r="W129" i="2" s="1"/>
  <c r="I129" i="2" s="1"/>
  <c r="R129" i="2"/>
  <c r="T129" i="2" s="1"/>
  <c r="G179" i="2" l="1"/>
  <c r="X129" i="2"/>
  <c r="O130" i="2"/>
  <c r="Y130" i="2" s="1"/>
  <c r="C179" i="2"/>
  <c r="E179" i="2" l="1"/>
  <c r="AA130" i="2"/>
  <c r="U130" i="2"/>
  <c r="Q130" i="2"/>
  <c r="S130" i="2" l="1"/>
  <c r="Z130" i="2"/>
  <c r="H179" i="2"/>
  <c r="J179" i="2" s="1"/>
  <c r="D179" i="2"/>
  <c r="F179" i="2" s="1"/>
  <c r="AB130" i="2" l="1"/>
  <c r="AC130" i="2" s="1"/>
  <c r="K179" i="2"/>
  <c r="N180" i="2"/>
  <c r="V130" i="2"/>
  <c r="W130" i="2" s="1"/>
  <c r="I130" i="2" s="1"/>
  <c r="R130" i="2"/>
  <c r="T130" i="2" s="1"/>
  <c r="G180" i="2" l="1"/>
  <c r="X130" i="2"/>
  <c r="O131" i="2"/>
  <c r="Y131" i="2" s="1"/>
  <c r="C180" i="2"/>
  <c r="E180" i="2" l="1"/>
  <c r="U131" i="2"/>
  <c r="AA131" i="2"/>
  <c r="Q131" i="2"/>
  <c r="S131" i="2" l="1"/>
  <c r="R131" i="2" s="1"/>
  <c r="T131" i="2" s="1"/>
  <c r="X131" i="2" s="1"/>
  <c r="Z131" i="2"/>
  <c r="AB131" i="2" s="1"/>
  <c r="AC131" i="2" s="1"/>
  <c r="H180" i="2"/>
  <c r="J180" i="2" s="1"/>
  <c r="D180" i="2"/>
  <c r="F180" i="2" s="1"/>
  <c r="O132" i="2" l="1"/>
  <c r="Y132" i="2" s="1"/>
  <c r="K180" i="2"/>
  <c r="N181" i="2"/>
  <c r="V131" i="2"/>
  <c r="W131" i="2" s="1"/>
  <c r="I131" i="2" s="1"/>
  <c r="Q132" i="2" l="1"/>
  <c r="G181" i="2"/>
  <c r="U132" i="2"/>
  <c r="AA132" i="2"/>
  <c r="Z132" i="2" s="1"/>
  <c r="AB132" i="2" s="1"/>
  <c r="AC132" i="2" s="1"/>
  <c r="S132" i="2"/>
  <c r="C181" i="2"/>
  <c r="E181" i="2" l="1"/>
  <c r="V132" i="2"/>
  <c r="W132" i="2" s="1"/>
  <c r="I132" i="2" s="1"/>
  <c r="R132" i="2"/>
  <c r="T132" i="2" s="1"/>
  <c r="X132" i="2" l="1"/>
  <c r="O133" i="2"/>
  <c r="Y133" i="2" s="1"/>
  <c r="H181" i="2"/>
  <c r="J181" i="2" s="1"/>
  <c r="D181" i="2"/>
  <c r="F181" i="2" s="1"/>
  <c r="K181" i="2" l="1"/>
  <c r="N182" i="2"/>
  <c r="U133" i="2"/>
  <c r="AA133" i="2"/>
  <c r="Q133" i="2"/>
  <c r="G182" i="2" l="1"/>
  <c r="S133" i="2"/>
  <c r="Z133" i="2"/>
  <c r="AB133" i="2" s="1"/>
  <c r="AC133" i="2" s="1"/>
  <c r="C182" i="2"/>
  <c r="E182" i="2" l="1"/>
  <c r="V133" i="2"/>
  <c r="W133" i="2" s="1"/>
  <c r="I133" i="2" s="1"/>
  <c r="R133" i="2"/>
  <c r="T133" i="2" s="1"/>
  <c r="X133" i="2" l="1"/>
  <c r="O134" i="2"/>
  <c r="Y134" i="2" s="1"/>
  <c r="H182" i="2"/>
  <c r="J182" i="2" s="1"/>
  <c r="D182" i="2"/>
  <c r="F182" i="2" s="1"/>
  <c r="K182" i="2" l="1"/>
  <c r="N183" i="2"/>
  <c r="U134" i="2"/>
  <c r="AA134" i="2"/>
  <c r="Q134" i="2"/>
  <c r="G183" i="2" l="1"/>
  <c r="Z134" i="2"/>
  <c r="AB134" i="2" s="1"/>
  <c r="AC134" i="2" s="1"/>
  <c r="S134" i="2"/>
  <c r="C183" i="2"/>
  <c r="E183" i="2" l="1"/>
  <c r="V134" i="2"/>
  <c r="W134" i="2" s="1"/>
  <c r="I134" i="2" s="1"/>
  <c r="R134" i="2"/>
  <c r="T134" i="2" s="1"/>
  <c r="X134" i="2" l="1"/>
  <c r="O135" i="2"/>
  <c r="Y135" i="2" s="1"/>
  <c r="H183" i="2"/>
  <c r="J183" i="2" s="1"/>
  <c r="D183" i="2"/>
  <c r="F183" i="2" s="1"/>
  <c r="K183" i="2" l="1"/>
  <c r="N184" i="2"/>
  <c r="AA135" i="2"/>
  <c r="U135" i="2"/>
  <c r="Q135" i="2"/>
  <c r="G184" i="2" l="1"/>
  <c r="S135" i="2"/>
  <c r="Z135" i="2"/>
  <c r="AB135" i="2" s="1"/>
  <c r="AC135" i="2" s="1"/>
  <c r="C184" i="2"/>
  <c r="E184" i="2" l="1"/>
  <c r="V135" i="2"/>
  <c r="W135" i="2" s="1"/>
  <c r="I135" i="2" s="1"/>
  <c r="R135" i="2"/>
  <c r="T135" i="2" s="1"/>
  <c r="X135" i="2" l="1"/>
  <c r="O136" i="2"/>
  <c r="Y136" i="2" s="1"/>
  <c r="H184" i="2"/>
  <c r="J184" i="2" s="1"/>
  <c r="D184" i="2"/>
  <c r="F184" i="2" s="1"/>
  <c r="K184" i="2" l="1"/>
  <c r="N185" i="2"/>
  <c r="U136" i="2"/>
  <c r="AA136" i="2"/>
  <c r="Q136" i="2"/>
  <c r="G185" i="2" l="1"/>
  <c r="Z136" i="2"/>
  <c r="AB136" i="2" s="1"/>
  <c r="AC136" i="2" s="1"/>
  <c r="S136" i="2"/>
  <c r="C185" i="2"/>
  <c r="V136" i="2" l="1"/>
  <c r="W136" i="2" s="1"/>
  <c r="I136" i="2" s="1"/>
  <c r="E185" i="2"/>
  <c r="R136" i="2"/>
  <c r="T136" i="2" s="1"/>
  <c r="X136" i="2" l="1"/>
  <c r="O137" i="2"/>
  <c r="Y137" i="2" s="1"/>
  <c r="H185" i="2"/>
  <c r="J185" i="2" s="1"/>
  <c r="D185" i="2"/>
  <c r="F185" i="2" s="1"/>
  <c r="K185" i="2" l="1"/>
  <c r="N186" i="2"/>
  <c r="AA137" i="2"/>
  <c r="U137" i="2"/>
  <c r="Q137" i="2"/>
  <c r="G186" i="2" l="1"/>
  <c r="S137" i="2"/>
  <c r="Z137" i="2"/>
  <c r="AB137" i="2" s="1"/>
  <c r="AC137" i="2" s="1"/>
  <c r="C186" i="2"/>
  <c r="E186" i="2" l="1"/>
  <c r="V137" i="2"/>
  <c r="W137" i="2" s="1"/>
  <c r="I137" i="2" s="1"/>
  <c r="R137" i="2"/>
  <c r="T137" i="2" s="1"/>
  <c r="X137" i="2" l="1"/>
  <c r="O138" i="2"/>
  <c r="Y138" i="2" s="1"/>
  <c r="H186" i="2"/>
  <c r="J186" i="2" s="1"/>
  <c r="D186" i="2"/>
  <c r="F186" i="2" s="1"/>
  <c r="K186" i="2" l="1"/>
  <c r="N187" i="2"/>
  <c r="U138" i="2"/>
  <c r="AA138" i="2"/>
  <c r="Q138" i="2"/>
  <c r="G187" i="2" l="1"/>
  <c r="S138" i="2"/>
  <c r="Z138" i="2"/>
  <c r="AB138" i="2" s="1"/>
  <c r="AC138" i="2" s="1"/>
  <c r="C187" i="2"/>
  <c r="E187" i="2" l="1"/>
  <c r="V138" i="2"/>
  <c r="W138" i="2" s="1"/>
  <c r="I138" i="2" s="1"/>
  <c r="R138" i="2"/>
  <c r="T138" i="2" s="1"/>
  <c r="X138" i="2" l="1"/>
  <c r="O139" i="2"/>
  <c r="Y139" i="2" s="1"/>
  <c r="H187" i="2"/>
  <c r="J187" i="2" s="1"/>
  <c r="D187" i="2"/>
  <c r="F187" i="2" s="1"/>
  <c r="Q139" i="2" l="1"/>
  <c r="K187" i="2"/>
  <c r="N188" i="2"/>
  <c r="S139" i="2"/>
  <c r="R139" i="2" s="1"/>
  <c r="T139" i="2" s="1"/>
  <c r="U139" i="2"/>
  <c r="AA139" i="2"/>
  <c r="G188" i="2" l="1"/>
  <c r="X139" i="2"/>
  <c r="O140" i="2"/>
  <c r="Y140" i="2" s="1"/>
  <c r="Z139" i="2"/>
  <c r="AB139" i="2" s="1"/>
  <c r="AC139" i="2" s="1"/>
  <c r="AA140" i="2"/>
  <c r="V139" i="2"/>
  <c r="W139" i="2" s="1"/>
  <c r="I139" i="2" s="1"/>
  <c r="C188" i="2"/>
  <c r="Q140" i="2" l="1"/>
  <c r="U140" i="2"/>
  <c r="E188" i="2"/>
  <c r="Z140" i="2"/>
  <c r="AB140" i="2" s="1"/>
  <c r="AC140" i="2" s="1"/>
  <c r="S140" i="2"/>
  <c r="V140" i="2" l="1"/>
  <c r="W140" i="2" s="1"/>
  <c r="I140" i="2" s="1"/>
  <c r="R140" i="2"/>
  <c r="T140" i="2" s="1"/>
  <c r="H188" i="2"/>
  <c r="J188" i="2" s="1"/>
  <c r="D188" i="2"/>
  <c r="F188" i="2" s="1"/>
  <c r="K188" i="2" l="1"/>
  <c r="N189" i="2"/>
  <c r="X140" i="2"/>
  <c r="O141" i="2"/>
  <c r="Y141" i="2" s="1"/>
  <c r="G189" i="2" l="1"/>
  <c r="AA141" i="2"/>
  <c r="U141" i="2"/>
  <c r="Q141" i="2"/>
  <c r="C189" i="2"/>
  <c r="E189" i="2" l="1"/>
  <c r="S141" i="2"/>
  <c r="R141" i="2" s="1"/>
  <c r="T141" i="2" s="1"/>
  <c r="X141" i="2" s="1"/>
  <c r="Z141" i="2"/>
  <c r="AB141" i="2" s="1"/>
  <c r="AC141" i="2" s="1"/>
  <c r="O142" i="2" l="1"/>
  <c r="Y142" i="2" s="1"/>
  <c r="V141" i="2"/>
  <c r="W141" i="2" s="1"/>
  <c r="I141" i="2" s="1"/>
  <c r="H189" i="2"/>
  <c r="J189" i="2" s="1"/>
  <c r="D189" i="2"/>
  <c r="F189" i="2" s="1"/>
  <c r="Q142" i="2" l="1"/>
  <c r="U142" i="2"/>
  <c r="AA142" i="2"/>
  <c r="Z142" i="2" s="1"/>
  <c r="AB142" i="2" s="1"/>
  <c r="AC142" i="2" s="1"/>
  <c r="K189" i="2"/>
  <c r="N190" i="2"/>
  <c r="S142" i="2"/>
  <c r="G190" i="2" l="1"/>
  <c r="V142" i="2"/>
  <c r="W142" i="2" s="1"/>
  <c r="I142" i="2" s="1"/>
  <c r="R142" i="2"/>
  <c r="T142" i="2" s="1"/>
  <c r="C190" i="2"/>
  <c r="X142" i="2" l="1"/>
  <c r="O143" i="2"/>
  <c r="Y143" i="2" s="1"/>
  <c r="E190" i="2"/>
  <c r="D190" i="2" s="1"/>
  <c r="F190" i="2" s="1"/>
  <c r="K190" i="2" l="1"/>
  <c r="N191" i="2"/>
  <c r="H190" i="2"/>
  <c r="J190" i="2" s="1"/>
  <c r="U143" i="2"/>
  <c r="AA143" i="2"/>
  <c r="Q143" i="2"/>
  <c r="G191" i="2" l="1"/>
  <c r="S143" i="2"/>
  <c r="R143" i="2" s="1"/>
  <c r="T143" i="2" s="1"/>
  <c r="X143" i="2" s="1"/>
  <c r="Z143" i="2"/>
  <c r="AB143" i="2" s="1"/>
  <c r="AC143" i="2" s="1"/>
  <c r="C191" i="2"/>
  <c r="O144" i="2" l="1"/>
  <c r="Y144" i="2" s="1"/>
  <c r="E191" i="2"/>
  <c r="Q144" i="2"/>
  <c r="V143" i="2"/>
  <c r="W143" i="2" s="1"/>
  <c r="I143" i="2" s="1"/>
  <c r="AA144" i="2" l="1"/>
  <c r="Z144" i="2" s="1"/>
  <c r="U144" i="2"/>
  <c r="AB144" i="2"/>
  <c r="AC144" i="2" s="1"/>
  <c r="S144" i="2"/>
  <c r="H191" i="2"/>
  <c r="J191" i="2" s="1"/>
  <c r="D191" i="2"/>
  <c r="F191" i="2" s="1"/>
  <c r="K191" i="2" l="1"/>
  <c r="N192" i="2"/>
  <c r="V144" i="2"/>
  <c r="W144" i="2" s="1"/>
  <c r="I144" i="2" s="1"/>
  <c r="R144" i="2"/>
  <c r="T144" i="2" s="1"/>
  <c r="G192" i="2" l="1"/>
  <c r="X144" i="2"/>
  <c r="O145" i="2"/>
  <c r="Y145" i="2" s="1"/>
  <c r="C192" i="2"/>
  <c r="E192" i="2" l="1"/>
  <c r="AA145" i="2"/>
  <c r="U145" i="2"/>
  <c r="Q145" i="2"/>
  <c r="S145" i="2" l="1"/>
  <c r="Z145" i="2"/>
  <c r="AB145" i="2" s="1"/>
  <c r="AC145" i="2" s="1"/>
  <c r="H192" i="2"/>
  <c r="J192" i="2" s="1"/>
  <c r="D192" i="2"/>
  <c r="F192" i="2" s="1"/>
  <c r="K192" i="2" l="1"/>
  <c r="N193" i="2"/>
  <c r="V145" i="2"/>
  <c r="W145" i="2" s="1"/>
  <c r="I145" i="2" s="1"/>
  <c r="R145" i="2"/>
  <c r="T145" i="2" s="1"/>
  <c r="G193" i="2" l="1"/>
  <c r="X145" i="2"/>
  <c r="O146" i="2"/>
  <c r="Y146" i="2" s="1"/>
  <c r="C193" i="2"/>
  <c r="E193" i="2" l="1"/>
  <c r="AA146" i="2"/>
  <c r="U146" i="2"/>
  <c r="Q146" i="2"/>
  <c r="S146" i="2" l="1"/>
  <c r="R146" i="2"/>
  <c r="T146" i="2" s="1"/>
  <c r="X146" i="2" s="1"/>
  <c r="H193" i="2"/>
  <c r="J193" i="2" s="1"/>
  <c r="Z146" i="2"/>
  <c r="AB146" i="2" s="1"/>
  <c r="AC146" i="2" s="1"/>
  <c r="D193" i="2"/>
  <c r="F193" i="2" s="1"/>
  <c r="O147" i="2" l="1"/>
  <c r="Y147" i="2" s="1"/>
  <c r="K193" i="2"/>
  <c r="N194" i="2"/>
  <c r="V146" i="2"/>
  <c r="W146" i="2" s="1"/>
  <c r="I146" i="2" s="1"/>
  <c r="Q147" i="2" l="1"/>
  <c r="S147" i="2" s="1"/>
  <c r="U147" i="2"/>
  <c r="AA147" i="2"/>
  <c r="Z147" i="2" s="1"/>
  <c r="AB147" i="2" s="1"/>
  <c r="AC147" i="2" s="1"/>
  <c r="G194" i="2"/>
  <c r="C194" i="2"/>
  <c r="V147" i="2"/>
  <c r="W147" i="2" s="1"/>
  <c r="I147" i="2" s="1"/>
  <c r="R147" i="2"/>
  <c r="T147" i="2" s="1"/>
  <c r="X147" i="2" l="1"/>
  <c r="O148" i="2"/>
  <c r="Y148" i="2" s="1"/>
  <c r="E194" i="2"/>
  <c r="D194" i="2" s="1"/>
  <c r="F194" i="2" s="1"/>
  <c r="Q148" i="2" l="1"/>
  <c r="K194" i="2"/>
  <c r="N195" i="2"/>
  <c r="H194" i="2"/>
  <c r="J194" i="2" s="1"/>
  <c r="S148" i="2"/>
  <c r="U148" i="2"/>
  <c r="AA148" i="2"/>
  <c r="G195" i="2" l="1"/>
  <c r="V148" i="2"/>
  <c r="W148" i="2" s="1"/>
  <c r="I148" i="2" s="1"/>
  <c r="C195" i="2"/>
  <c r="Z148" i="2"/>
  <c r="AB148" i="2" s="1"/>
  <c r="AC148" i="2" s="1"/>
  <c r="R148" i="2"/>
  <c r="T148" i="2" s="1"/>
  <c r="X148" i="2" l="1"/>
  <c r="O149" i="2"/>
  <c r="Y149" i="2" s="1"/>
  <c r="E195" i="2"/>
  <c r="U149" i="2" l="1"/>
  <c r="AA149" i="2"/>
  <c r="H195" i="2"/>
  <c r="J195" i="2" s="1"/>
  <c r="D195" i="2"/>
  <c r="F195" i="2" s="1"/>
  <c r="Q149" i="2"/>
  <c r="S149" i="2" l="1"/>
  <c r="R149" i="2"/>
  <c r="T149" i="2" s="1"/>
  <c r="X149" i="2" s="1"/>
  <c r="Z149" i="2"/>
  <c r="K195" i="2"/>
  <c r="N196" i="2"/>
  <c r="G196" i="2" l="1"/>
  <c r="O150" i="2"/>
  <c r="Y150" i="2" s="1"/>
  <c r="AB149" i="2"/>
  <c r="AC149" i="2" s="1"/>
  <c r="C196" i="2"/>
  <c r="V149" i="2"/>
  <c r="W149" i="2" s="1"/>
  <c r="I149" i="2" s="1"/>
  <c r="Q150" i="2" l="1"/>
  <c r="S150" i="2" s="1"/>
  <c r="AA150" i="2"/>
  <c r="Z150" i="2" s="1"/>
  <c r="AB150" i="2" s="1"/>
  <c r="AC150" i="2" s="1"/>
  <c r="U150" i="2"/>
  <c r="V150" i="2" s="1"/>
  <c r="W150" i="2" s="1"/>
  <c r="I150" i="2" s="1"/>
  <c r="E196" i="2"/>
  <c r="R150" i="2"/>
  <c r="T150" i="2" s="1"/>
  <c r="X150" i="2" l="1"/>
  <c r="O151" i="2"/>
  <c r="Y151" i="2" s="1"/>
  <c r="H196" i="2"/>
  <c r="J196" i="2" s="1"/>
  <c r="D196" i="2"/>
  <c r="F196" i="2" s="1"/>
  <c r="K196" i="2" l="1"/>
  <c r="N197" i="2"/>
  <c r="AA151" i="2"/>
  <c r="U151" i="2"/>
  <c r="Q151" i="2"/>
  <c r="G197" i="2" l="1"/>
  <c r="S151" i="2"/>
  <c r="Z151" i="2"/>
  <c r="AB151" i="2" s="1"/>
  <c r="AC151" i="2" s="1"/>
  <c r="C197" i="2"/>
  <c r="E197" i="2" l="1"/>
  <c r="V151" i="2"/>
  <c r="W151" i="2" s="1"/>
  <c r="I151" i="2" s="1"/>
  <c r="R151" i="2"/>
  <c r="T151" i="2" s="1"/>
  <c r="X151" i="2" l="1"/>
  <c r="O152" i="2"/>
  <c r="Y152" i="2" s="1"/>
  <c r="H197" i="2"/>
  <c r="J197" i="2" s="1"/>
  <c r="D197" i="2"/>
  <c r="F197" i="2" s="1"/>
  <c r="Q152" i="2" l="1"/>
  <c r="K197" i="2"/>
  <c r="N198" i="2"/>
  <c r="S152" i="2"/>
  <c r="R152" i="2" s="1"/>
  <c r="T152" i="2" s="1"/>
  <c r="AA152" i="2"/>
  <c r="U152" i="2"/>
  <c r="C198" i="2" l="1"/>
  <c r="G198" i="2"/>
  <c r="O153" i="2"/>
  <c r="Y153" i="2" s="1"/>
  <c r="X152" i="2"/>
  <c r="Z152" i="2"/>
  <c r="AA153" i="2"/>
  <c r="U153" i="2"/>
  <c r="E198" i="2"/>
  <c r="V152" i="2"/>
  <c r="W152" i="2" s="1"/>
  <c r="I152" i="2" s="1"/>
  <c r="Q153" i="2" l="1"/>
  <c r="H198" i="2"/>
  <c r="J198" i="2" s="1"/>
  <c r="D198" i="2"/>
  <c r="F198" i="2" s="1"/>
  <c r="Z153" i="2"/>
  <c r="AB153" i="2" s="1"/>
  <c r="AC153" i="2" s="1"/>
  <c r="AB152" i="2"/>
  <c r="AC152" i="2" s="1"/>
  <c r="S153" i="2"/>
  <c r="R153" i="2" s="1"/>
  <c r="T153" i="2" s="1"/>
  <c r="X153" i="2" l="1"/>
  <c r="O154" i="2"/>
  <c r="Y154" i="2" s="1"/>
  <c r="V153" i="2"/>
  <c r="W153" i="2" s="1"/>
  <c r="I153" i="2" s="1"/>
  <c r="N199" i="2"/>
  <c r="K198" i="2"/>
  <c r="Q154" i="2" l="1"/>
  <c r="G199" i="2"/>
  <c r="C199" i="2"/>
  <c r="S154" i="2"/>
  <c r="U154" i="2"/>
  <c r="AA154" i="2"/>
  <c r="Z154" i="2" l="1"/>
  <c r="V154" i="2"/>
  <c r="W154" i="2" s="1"/>
  <c r="I154" i="2" s="1"/>
  <c r="R154" i="2"/>
  <c r="T154" i="2" s="1"/>
  <c r="E199" i="2"/>
  <c r="H199" i="2" l="1"/>
  <c r="J199" i="2" s="1"/>
  <c r="D199" i="2"/>
  <c r="F199" i="2" s="1"/>
  <c r="X154" i="2"/>
  <c r="O155" i="2"/>
  <c r="Y155" i="2" s="1"/>
  <c r="AB154" i="2"/>
  <c r="AC154" i="2" s="1"/>
  <c r="U155" i="2" l="1"/>
  <c r="AA155" i="2"/>
  <c r="Q155" i="2"/>
  <c r="K199" i="2"/>
  <c r="N200" i="2"/>
  <c r="G200" i="2" l="1"/>
  <c r="C200" i="2"/>
  <c r="S155" i="2"/>
  <c r="Z155" i="2"/>
  <c r="AB155" i="2" s="1"/>
  <c r="AC155" i="2" s="1"/>
  <c r="V155" i="2" l="1"/>
  <c r="W155" i="2" s="1"/>
  <c r="I155" i="2" s="1"/>
  <c r="R155" i="2"/>
  <c r="T155" i="2" s="1"/>
  <c r="E200" i="2"/>
  <c r="H200" i="2" l="1"/>
  <c r="J200" i="2" s="1"/>
  <c r="D200" i="2"/>
  <c r="F200" i="2" s="1"/>
  <c r="X155" i="2"/>
  <c r="O156" i="2"/>
  <c r="Y156" i="2" s="1"/>
  <c r="Q156" i="2" l="1"/>
  <c r="S156" i="2"/>
  <c r="R156" i="2" s="1"/>
  <c r="T156" i="2" s="1"/>
  <c r="X156" i="2" s="1"/>
  <c r="U156" i="2"/>
  <c r="AA156" i="2"/>
  <c r="K200" i="2"/>
  <c r="N201" i="2"/>
  <c r="G201" i="2" l="1"/>
  <c r="O157" i="2"/>
  <c r="Y157" i="2" s="1"/>
  <c r="C201" i="2"/>
  <c r="Z156" i="2"/>
  <c r="AA157" i="2"/>
  <c r="V156" i="2"/>
  <c r="W156" i="2" s="1"/>
  <c r="I156" i="2" s="1"/>
  <c r="Q157" i="2" l="1"/>
  <c r="U157" i="2"/>
  <c r="AB156" i="2"/>
  <c r="AC156" i="2" s="1"/>
  <c r="Z157" i="2"/>
  <c r="AB157" i="2" s="1"/>
  <c r="AC157" i="2" s="1"/>
  <c r="E201" i="2"/>
  <c r="S157" i="2"/>
  <c r="V157" i="2" l="1"/>
  <c r="W157" i="2"/>
  <c r="I157" i="2" s="1"/>
  <c r="H201" i="2"/>
  <c r="J201" i="2" s="1"/>
  <c r="R157" i="2"/>
  <c r="T157" i="2" s="1"/>
  <c r="D201" i="2"/>
  <c r="F201" i="2" s="1"/>
  <c r="K201" i="2" l="1"/>
  <c r="N202" i="2"/>
  <c r="O158" i="2"/>
  <c r="Y158" i="2" s="1"/>
  <c r="X157" i="2"/>
  <c r="Q158" i="2" l="1"/>
  <c r="G202" i="2"/>
  <c r="C202" i="2"/>
  <c r="E202" i="2" s="1"/>
  <c r="S158" i="2"/>
  <c r="U158" i="2"/>
  <c r="AA158" i="2"/>
  <c r="Z158" i="2" l="1"/>
  <c r="AB158" i="2" s="1"/>
  <c r="AC158" i="2" s="1"/>
  <c r="H202" i="2"/>
  <c r="J202" i="2" s="1"/>
  <c r="D202" i="2"/>
  <c r="F202" i="2" s="1"/>
  <c r="V158" i="2"/>
  <c r="W158" i="2" s="1"/>
  <c r="I158" i="2" s="1"/>
  <c r="R158" i="2"/>
  <c r="T158" i="2" s="1"/>
  <c r="X158" i="2" l="1"/>
  <c r="O159" i="2"/>
  <c r="Y159" i="2" s="1"/>
  <c r="K202" i="2"/>
  <c r="N203" i="2"/>
  <c r="G203" i="2" l="1"/>
  <c r="C203" i="2"/>
  <c r="AA159" i="2"/>
  <c r="U159" i="2"/>
  <c r="Q159" i="2"/>
  <c r="S159" i="2" l="1"/>
  <c r="Z159" i="2"/>
  <c r="AB159" i="2" s="1"/>
  <c r="AC159" i="2" s="1"/>
  <c r="E203" i="2"/>
  <c r="D203" i="2" s="1"/>
  <c r="F203" i="2" s="1"/>
  <c r="N204" i="2" l="1"/>
  <c r="K203" i="2"/>
  <c r="H203" i="2"/>
  <c r="J203" i="2" s="1"/>
  <c r="V159" i="2"/>
  <c r="W159" i="2" s="1"/>
  <c r="I159" i="2" s="1"/>
  <c r="R159" i="2"/>
  <c r="T159" i="2" s="1"/>
  <c r="G204" i="2" l="1"/>
  <c r="X159" i="2"/>
  <c r="O160" i="2"/>
  <c r="Y160" i="2" s="1"/>
  <c r="C204" i="2"/>
  <c r="E204" i="2" l="1"/>
  <c r="U160" i="2"/>
  <c r="AA160" i="2"/>
  <c r="Q160" i="2"/>
  <c r="S160" i="2" l="1"/>
  <c r="Z160" i="2"/>
  <c r="AB160" i="2" s="1"/>
  <c r="AC160" i="2" s="1"/>
  <c r="H204" i="2"/>
  <c r="J204" i="2" s="1"/>
  <c r="D204" i="2"/>
  <c r="F204" i="2" s="1"/>
  <c r="K204" i="2" l="1"/>
  <c r="N205" i="2"/>
  <c r="V160" i="2"/>
  <c r="W160" i="2" s="1"/>
  <c r="I160" i="2" s="1"/>
  <c r="R160" i="2"/>
  <c r="T160" i="2" s="1"/>
  <c r="G205" i="2" l="1"/>
  <c r="X160" i="2"/>
  <c r="O161" i="2"/>
  <c r="Y161" i="2" s="1"/>
  <c r="C205" i="2"/>
  <c r="E205" i="2" l="1"/>
  <c r="U161" i="2"/>
  <c r="AA161" i="2"/>
  <c r="Q161" i="2"/>
  <c r="S161" i="2" l="1"/>
  <c r="Z161" i="2"/>
  <c r="AB161" i="2" s="1"/>
  <c r="AC161" i="2" s="1"/>
  <c r="H205" i="2"/>
  <c r="J205" i="2" s="1"/>
  <c r="D205" i="2"/>
  <c r="F205" i="2" s="1"/>
  <c r="K205" i="2" l="1"/>
  <c r="N206" i="2"/>
  <c r="V161" i="2"/>
  <c r="W161" i="2" s="1"/>
  <c r="I161" i="2" s="1"/>
  <c r="R161" i="2"/>
  <c r="T161" i="2" s="1"/>
  <c r="G206" i="2" l="1"/>
  <c r="X161" i="2"/>
  <c r="O162" i="2"/>
  <c r="Y162" i="2" s="1"/>
  <c r="C206" i="2"/>
  <c r="E206" i="2" l="1"/>
  <c r="U162" i="2"/>
  <c r="AA162" i="2"/>
  <c r="Q162" i="2"/>
  <c r="S162" i="2" l="1"/>
  <c r="Z162" i="2"/>
  <c r="AB162" i="2" s="1"/>
  <c r="AC162" i="2" s="1"/>
  <c r="H206" i="2"/>
  <c r="J206" i="2" s="1"/>
  <c r="D206" i="2"/>
  <c r="F206" i="2" s="1"/>
  <c r="K206" i="2" l="1"/>
  <c r="N207" i="2"/>
  <c r="V162" i="2"/>
  <c r="W162" i="2" s="1"/>
  <c r="I162" i="2" s="1"/>
  <c r="R162" i="2"/>
  <c r="T162" i="2" s="1"/>
  <c r="G207" i="2" l="1"/>
  <c r="X162" i="2"/>
  <c r="O163" i="2"/>
  <c r="Y163" i="2" s="1"/>
  <c r="C207" i="2"/>
  <c r="Q163" i="2" l="1"/>
  <c r="E207" i="2"/>
  <c r="S163" i="2"/>
  <c r="U163" i="2"/>
  <c r="AA163" i="2"/>
  <c r="Z163" i="2" l="1"/>
  <c r="AB163" i="2" s="1"/>
  <c r="AC163" i="2" s="1"/>
  <c r="V163" i="2"/>
  <c r="W163" i="2" s="1"/>
  <c r="I163" i="2" s="1"/>
  <c r="H207" i="2"/>
  <c r="J207" i="2" s="1"/>
  <c r="R163" i="2"/>
  <c r="T163" i="2" s="1"/>
  <c r="D207" i="2"/>
  <c r="F207" i="2" s="1"/>
  <c r="K207" i="2" l="1"/>
  <c r="N208" i="2"/>
  <c r="X163" i="2"/>
  <c r="O164" i="2"/>
  <c r="Y164" i="2" s="1"/>
  <c r="G208" i="2" l="1"/>
  <c r="AA164" i="2"/>
  <c r="U164" i="2"/>
  <c r="Q164" i="2"/>
  <c r="C208" i="2"/>
  <c r="E208" i="2" l="1"/>
  <c r="S164" i="2"/>
  <c r="Z164" i="2"/>
  <c r="AB164" i="2" s="1"/>
  <c r="AC164" i="2" s="1"/>
  <c r="V164" i="2" l="1"/>
  <c r="W164" i="2"/>
  <c r="I164" i="2" s="1"/>
  <c r="H208" i="2"/>
  <c r="J208" i="2" s="1"/>
  <c r="R164" i="2"/>
  <c r="T164" i="2" s="1"/>
  <c r="D208" i="2"/>
  <c r="F208" i="2" s="1"/>
  <c r="K208" i="2" l="1"/>
  <c r="N209" i="2"/>
  <c r="X164" i="2"/>
  <c r="O165" i="2"/>
  <c r="Y165" i="2" s="1"/>
  <c r="Q165" i="2" l="1"/>
  <c r="G209" i="2"/>
  <c r="S165" i="2"/>
  <c r="U165" i="2"/>
  <c r="AA165" i="2"/>
  <c r="C209" i="2"/>
  <c r="E209" i="2" l="1"/>
  <c r="Z165" i="2"/>
  <c r="AB165" i="2" s="1"/>
  <c r="AC165" i="2" s="1"/>
  <c r="V165" i="2"/>
  <c r="W165" i="2" s="1"/>
  <c r="I165" i="2" s="1"/>
  <c r="R165" i="2"/>
  <c r="T165" i="2" s="1"/>
  <c r="X165" i="2" l="1"/>
  <c r="O166" i="2"/>
  <c r="Y166" i="2" s="1"/>
  <c r="H209" i="2"/>
  <c r="J209" i="2" s="1"/>
  <c r="D209" i="2"/>
  <c r="F209" i="2" s="1"/>
  <c r="K209" i="2" l="1"/>
  <c r="N210" i="2"/>
  <c r="AA166" i="2"/>
  <c r="U166" i="2"/>
  <c r="Q166" i="2"/>
  <c r="G210" i="2" l="1"/>
  <c r="S166" i="2"/>
  <c r="Z166" i="2"/>
  <c r="AB166" i="2" s="1"/>
  <c r="AC166" i="2" s="1"/>
  <c r="C210" i="2"/>
  <c r="E210" i="2" l="1"/>
  <c r="V166" i="2"/>
  <c r="W166" i="2" s="1"/>
  <c r="I166" i="2" s="1"/>
  <c r="R166" i="2"/>
  <c r="T166" i="2" s="1"/>
  <c r="X166" i="2" l="1"/>
  <c r="O167" i="2"/>
  <c r="Y167" i="2" s="1"/>
  <c r="H210" i="2"/>
  <c r="J210" i="2" s="1"/>
  <c r="D210" i="2"/>
  <c r="F210" i="2" s="1"/>
  <c r="K210" i="2" l="1"/>
  <c r="N211" i="2"/>
  <c r="AA167" i="2"/>
  <c r="U167" i="2"/>
  <c r="Q167" i="2"/>
  <c r="G211" i="2" l="1"/>
  <c r="S167" i="2"/>
  <c r="Z167" i="2"/>
  <c r="C211" i="2"/>
  <c r="AB167" i="2" l="1"/>
  <c r="AC167" i="2" s="1"/>
  <c r="E211" i="2"/>
  <c r="V167" i="2"/>
  <c r="W167" i="2" s="1"/>
  <c r="I167" i="2" s="1"/>
  <c r="R167" i="2"/>
  <c r="T167" i="2" s="1"/>
  <c r="X167" i="2" l="1"/>
  <c r="O168" i="2"/>
  <c r="Y168" i="2" s="1"/>
  <c r="H211" i="2"/>
  <c r="J211" i="2" s="1"/>
  <c r="D211" i="2"/>
  <c r="F211" i="2" s="1"/>
  <c r="K211" i="2" l="1"/>
  <c r="N212" i="2"/>
  <c r="AA168" i="2"/>
  <c r="U168" i="2"/>
  <c r="Q168" i="2"/>
  <c r="G212" i="2" l="1"/>
  <c r="C212" i="2"/>
  <c r="S168" i="2"/>
  <c r="R168" i="2" s="1"/>
  <c r="T168" i="2" s="1"/>
  <c r="Z168" i="2"/>
  <c r="AB168" i="2" s="1"/>
  <c r="AC168" i="2" s="1"/>
  <c r="E212" i="2"/>
  <c r="X168" i="2" l="1"/>
  <c r="O169" i="2"/>
  <c r="Y169" i="2" s="1"/>
  <c r="H212" i="2"/>
  <c r="J212" i="2" s="1"/>
  <c r="D212" i="2"/>
  <c r="F212" i="2" s="1"/>
  <c r="V168" i="2"/>
  <c r="W168" i="2" s="1"/>
  <c r="I168" i="2" s="1"/>
  <c r="K212" i="2" l="1"/>
  <c r="N213" i="2"/>
  <c r="AA169" i="2"/>
  <c r="U169" i="2"/>
  <c r="Q169" i="2"/>
  <c r="G213" i="2" l="1"/>
  <c r="C213" i="2"/>
  <c r="S169" i="2"/>
  <c r="Z169" i="2"/>
  <c r="AB169" i="2" s="1"/>
  <c r="AC169" i="2" s="1"/>
  <c r="E213" i="2" l="1"/>
  <c r="H213" i="2" s="1"/>
  <c r="J213" i="2" s="1"/>
  <c r="D213" i="2"/>
  <c r="F213" i="2" s="1"/>
  <c r="K213" i="2" s="1"/>
  <c r="V169" i="2"/>
  <c r="W169" i="2" s="1"/>
  <c r="I169" i="2" s="1"/>
  <c r="R169" i="2"/>
  <c r="T169" i="2" s="1"/>
  <c r="N214" i="2" l="1"/>
  <c r="X169" i="2"/>
  <c r="O170" i="2"/>
  <c r="Y170" i="2" s="1"/>
  <c r="C214" i="2" l="1"/>
  <c r="E214" i="2"/>
  <c r="G214" i="2"/>
  <c r="AA170" i="2"/>
  <c r="U170" i="2"/>
  <c r="Q170" i="2"/>
  <c r="H214" i="2" l="1"/>
  <c r="J214" i="2" s="1"/>
  <c r="D214" i="2"/>
  <c r="F214" i="2" s="1"/>
  <c r="S170" i="2"/>
  <c r="Z170" i="2"/>
  <c r="N215" i="2" l="1"/>
  <c r="K214" i="2"/>
  <c r="AB170" i="2"/>
  <c r="AC170" i="2" s="1"/>
  <c r="V170" i="2"/>
  <c r="W170" i="2" s="1"/>
  <c r="I170" i="2" s="1"/>
  <c r="R170" i="2"/>
  <c r="T170" i="2" s="1"/>
  <c r="G215" i="2" l="1"/>
  <c r="C215" i="2"/>
  <c r="X170" i="2"/>
  <c r="O171" i="2"/>
  <c r="Y171" i="2" s="1"/>
  <c r="E215" i="2" l="1"/>
  <c r="AA171" i="2"/>
  <c r="U171" i="2"/>
  <c r="Q171" i="2"/>
  <c r="H215" i="2" l="1"/>
  <c r="J215" i="2" s="1"/>
  <c r="D215" i="2"/>
  <c r="F215" i="2" s="1"/>
  <c r="S171" i="2"/>
  <c r="Z171" i="2"/>
  <c r="K215" i="2" l="1"/>
  <c r="N216" i="2"/>
  <c r="AB171" i="2"/>
  <c r="AC171" i="2" s="1"/>
  <c r="V171" i="2"/>
  <c r="W171" i="2" s="1"/>
  <c r="I171" i="2" s="1"/>
  <c r="R171" i="2"/>
  <c r="T171" i="2" s="1"/>
  <c r="G216" i="2" l="1"/>
  <c r="C216" i="2"/>
  <c r="X171" i="2"/>
  <c r="O172" i="2"/>
  <c r="Y172" i="2" s="1"/>
  <c r="E216" i="2" l="1"/>
  <c r="U172" i="2"/>
  <c r="AA172" i="2"/>
  <c r="Q172" i="2"/>
  <c r="H216" i="2" l="1"/>
  <c r="J216" i="2" s="1"/>
  <c r="D216" i="2"/>
  <c r="F216" i="2" s="1"/>
  <c r="S172" i="2"/>
  <c r="Z172" i="2"/>
  <c r="K216" i="2" l="1"/>
  <c r="N217" i="2"/>
  <c r="AB172" i="2"/>
  <c r="AC172" i="2" s="1"/>
  <c r="V172" i="2"/>
  <c r="W172" i="2" s="1"/>
  <c r="I172" i="2" s="1"/>
  <c r="R172" i="2"/>
  <c r="T172" i="2" s="1"/>
  <c r="G217" i="2" l="1"/>
  <c r="C217" i="2"/>
  <c r="X172" i="2"/>
  <c r="O173" i="2"/>
  <c r="Y173" i="2" s="1"/>
  <c r="E217" i="2" l="1"/>
  <c r="AA173" i="2"/>
  <c r="U173" i="2"/>
  <c r="Q173" i="2"/>
  <c r="H217" i="2" l="1"/>
  <c r="J217" i="2" s="1"/>
  <c r="D217" i="2"/>
  <c r="F217" i="2" s="1"/>
  <c r="S173" i="2"/>
  <c r="Z173" i="2"/>
  <c r="AB173" i="2" s="1"/>
  <c r="AC173" i="2" s="1"/>
  <c r="K217" i="2" l="1"/>
  <c r="N218" i="2"/>
  <c r="V173" i="2"/>
  <c r="W173" i="2" s="1"/>
  <c r="I173" i="2" s="1"/>
  <c r="R173" i="2"/>
  <c r="T173" i="2" s="1"/>
  <c r="G218" i="2" l="1"/>
  <c r="C218" i="2"/>
  <c r="X173" i="2"/>
  <c r="O174" i="2"/>
  <c r="Y174" i="2" s="1"/>
  <c r="E218" i="2" l="1"/>
  <c r="U174" i="2"/>
  <c r="AA174" i="2"/>
  <c r="Q174" i="2"/>
  <c r="H218" i="2" l="1"/>
  <c r="J218" i="2" s="1"/>
  <c r="D218" i="2"/>
  <c r="F218" i="2" s="1"/>
  <c r="S174" i="2"/>
  <c r="Z174" i="2"/>
  <c r="K218" i="2" l="1"/>
  <c r="N219" i="2"/>
  <c r="AB174" i="2"/>
  <c r="AC174" i="2" s="1"/>
  <c r="V174" i="2"/>
  <c r="W174" i="2" s="1"/>
  <c r="I174" i="2" s="1"/>
  <c r="R174" i="2"/>
  <c r="T174" i="2" s="1"/>
  <c r="G219" i="2" l="1"/>
  <c r="C219" i="2"/>
  <c r="X174" i="2"/>
  <c r="O175" i="2"/>
  <c r="Y175" i="2" s="1"/>
  <c r="E219" i="2" l="1"/>
  <c r="AA175" i="2"/>
  <c r="U175" i="2"/>
  <c r="Q175" i="2"/>
  <c r="H219" i="2" l="1"/>
  <c r="J219" i="2" s="1"/>
  <c r="D219" i="2"/>
  <c r="F219" i="2" s="1"/>
  <c r="S175" i="2"/>
  <c r="Z175" i="2"/>
  <c r="AB175" i="2" s="1"/>
  <c r="AC175" i="2" s="1"/>
  <c r="K219" i="2" l="1"/>
  <c r="N220" i="2"/>
  <c r="V175" i="2"/>
  <c r="W175" i="2" s="1"/>
  <c r="I175" i="2" s="1"/>
  <c r="R175" i="2"/>
  <c r="T175" i="2" s="1"/>
  <c r="G220" i="2" l="1"/>
  <c r="C220" i="2"/>
  <c r="X175" i="2"/>
  <c r="O176" i="2"/>
  <c r="Y176" i="2" s="1"/>
  <c r="E220" i="2" l="1"/>
  <c r="U176" i="2"/>
  <c r="AA176" i="2"/>
  <c r="Q176" i="2"/>
  <c r="H220" i="2" l="1"/>
  <c r="J220" i="2" s="1"/>
  <c r="D220" i="2"/>
  <c r="F220" i="2" s="1"/>
  <c r="S176" i="2"/>
  <c r="Z176" i="2"/>
  <c r="K220" i="2" l="1"/>
  <c r="N221" i="2"/>
  <c r="AB176" i="2"/>
  <c r="AC176" i="2" s="1"/>
  <c r="V176" i="2"/>
  <c r="W176" i="2" s="1"/>
  <c r="I176" i="2" s="1"/>
  <c r="R176" i="2"/>
  <c r="T176" i="2" s="1"/>
  <c r="G221" i="2" l="1"/>
  <c r="C221" i="2"/>
  <c r="X176" i="2"/>
  <c r="O177" i="2"/>
  <c r="Y177" i="2" s="1"/>
  <c r="E221" i="2" l="1"/>
  <c r="AA177" i="2"/>
  <c r="U177" i="2"/>
  <c r="Q177" i="2"/>
  <c r="H221" i="2" l="1"/>
  <c r="J221" i="2" s="1"/>
  <c r="D221" i="2"/>
  <c r="F221" i="2" s="1"/>
  <c r="S177" i="2"/>
  <c r="Z177" i="2"/>
  <c r="K221" i="2" l="1"/>
  <c r="N222" i="2"/>
  <c r="AB177" i="2"/>
  <c r="AC177" i="2" s="1"/>
  <c r="V177" i="2"/>
  <c r="W177" i="2" s="1"/>
  <c r="I177" i="2" s="1"/>
  <c r="R177" i="2"/>
  <c r="T177" i="2" s="1"/>
  <c r="G222" i="2" l="1"/>
  <c r="C222" i="2"/>
  <c r="X177" i="2"/>
  <c r="O178" i="2"/>
  <c r="Y178" i="2" s="1"/>
  <c r="E222" i="2" l="1"/>
  <c r="U178" i="2"/>
  <c r="AA178" i="2"/>
  <c r="Q178" i="2"/>
  <c r="H222" i="2" l="1"/>
  <c r="J222" i="2" s="1"/>
  <c r="D222" i="2"/>
  <c r="F222" i="2" s="1"/>
  <c r="S178" i="2"/>
  <c r="Z178" i="2"/>
  <c r="K222" i="2" l="1"/>
  <c r="N223" i="2"/>
  <c r="AB178" i="2"/>
  <c r="AC178" i="2" s="1"/>
  <c r="V178" i="2"/>
  <c r="W178" i="2" s="1"/>
  <c r="I178" i="2" s="1"/>
  <c r="R178" i="2"/>
  <c r="T178" i="2" s="1"/>
  <c r="G223" i="2" l="1"/>
  <c r="C223" i="2"/>
  <c r="X178" i="2"/>
  <c r="O179" i="2"/>
  <c r="Y179" i="2" s="1"/>
  <c r="E223" i="2" l="1"/>
  <c r="U179" i="2"/>
  <c r="AA179" i="2"/>
  <c r="Q179" i="2"/>
  <c r="H223" i="2" l="1"/>
  <c r="J223" i="2" s="1"/>
  <c r="D223" i="2"/>
  <c r="F223" i="2" s="1"/>
  <c r="S179" i="2"/>
  <c r="R179" i="2" s="1"/>
  <c r="T179" i="2" s="1"/>
  <c r="Z179" i="2"/>
  <c r="AB179" i="2" s="1"/>
  <c r="AC179" i="2" s="1"/>
  <c r="X179" i="2" l="1"/>
  <c r="O180" i="2"/>
  <c r="Y180" i="2" s="1"/>
  <c r="K223" i="2"/>
  <c r="N224" i="2"/>
  <c r="U180" i="2"/>
  <c r="AA180" i="2"/>
  <c r="Z180" i="2" s="1"/>
  <c r="AB180" i="2" s="1"/>
  <c r="AC180" i="2" s="1"/>
  <c r="V179" i="2"/>
  <c r="W179" i="2" s="1"/>
  <c r="I179" i="2" s="1"/>
  <c r="Q180" i="2" l="1"/>
  <c r="S180" i="2" s="1"/>
  <c r="G224" i="2"/>
  <c r="C224" i="2"/>
  <c r="V180" i="2"/>
  <c r="W180" i="2" s="1"/>
  <c r="I180" i="2" s="1"/>
  <c r="R180" i="2"/>
  <c r="T180" i="2" s="1"/>
  <c r="E224" i="2" l="1"/>
  <c r="X180" i="2"/>
  <c r="O181" i="2"/>
  <c r="Y181" i="2" s="1"/>
  <c r="H224" i="2" l="1"/>
  <c r="J224" i="2" s="1"/>
  <c r="D224" i="2"/>
  <c r="F224" i="2" s="1"/>
  <c r="AA181" i="2"/>
  <c r="U181" i="2"/>
  <c r="Q181" i="2"/>
  <c r="K224" i="2" l="1"/>
  <c r="N225" i="2"/>
  <c r="S181" i="2"/>
  <c r="Z181" i="2"/>
  <c r="AB181" i="2" s="1"/>
  <c r="AC181" i="2" s="1"/>
  <c r="G225" i="2" l="1"/>
  <c r="C225" i="2"/>
  <c r="V181" i="2"/>
  <c r="W181" i="2" s="1"/>
  <c r="I181" i="2" s="1"/>
  <c r="R181" i="2"/>
  <c r="T181" i="2" s="1"/>
  <c r="E225" i="2" l="1"/>
  <c r="X181" i="2"/>
  <c r="O182" i="2"/>
  <c r="Y182" i="2" s="1"/>
  <c r="Q182" i="2" l="1"/>
  <c r="H225" i="2"/>
  <c r="J225" i="2" s="1"/>
  <c r="D225" i="2"/>
  <c r="F225" i="2" s="1"/>
  <c r="S182" i="2"/>
  <c r="U182" i="2"/>
  <c r="AA182" i="2"/>
  <c r="K225" i="2" l="1"/>
  <c r="N226" i="2"/>
  <c r="Z182" i="2"/>
  <c r="AB182" i="2" s="1"/>
  <c r="AC182" i="2" s="1"/>
  <c r="V182" i="2"/>
  <c r="W182" i="2" s="1"/>
  <c r="I182" i="2" s="1"/>
  <c r="R182" i="2"/>
  <c r="T182" i="2" s="1"/>
  <c r="G226" i="2" l="1"/>
  <c r="C226" i="2"/>
  <c r="X182" i="2"/>
  <c r="O183" i="2"/>
  <c r="Y183" i="2" s="1"/>
  <c r="E226" i="2" l="1"/>
  <c r="AA183" i="2"/>
  <c r="U183" i="2"/>
  <c r="Q183" i="2"/>
  <c r="H226" i="2" l="1"/>
  <c r="J226" i="2" s="1"/>
  <c r="D226" i="2"/>
  <c r="F226" i="2" s="1"/>
  <c r="S183" i="2"/>
  <c r="R183" i="2" s="1"/>
  <c r="T183" i="2" s="1"/>
  <c r="X183" i="2" s="1"/>
  <c r="Z183" i="2"/>
  <c r="AB183" i="2" s="1"/>
  <c r="AC183" i="2" s="1"/>
  <c r="K226" i="2" l="1"/>
  <c r="N227" i="2"/>
  <c r="O184" i="2"/>
  <c r="Y184" i="2" s="1"/>
  <c r="V183" i="2"/>
  <c r="W183" i="2" s="1"/>
  <c r="I183" i="2" s="1"/>
  <c r="U184" i="2" l="1"/>
  <c r="G227" i="2"/>
  <c r="C227" i="2"/>
  <c r="Q184" i="2"/>
  <c r="AA184" i="2"/>
  <c r="E227" i="2" l="1"/>
  <c r="Z184" i="2"/>
  <c r="AB184" i="2" s="1"/>
  <c r="AC184" i="2" s="1"/>
  <c r="S184" i="2"/>
  <c r="V184" i="2" s="1"/>
  <c r="W184" i="2" s="1"/>
  <c r="I184" i="2" s="1"/>
  <c r="H227" i="2" l="1"/>
  <c r="J227" i="2" s="1"/>
  <c r="D227" i="2"/>
  <c r="F227" i="2" s="1"/>
  <c r="R184" i="2"/>
  <c r="T184" i="2" s="1"/>
  <c r="X184" i="2" s="1"/>
  <c r="O185" i="2" l="1"/>
  <c r="Y185" i="2" s="1"/>
  <c r="K227" i="2"/>
  <c r="N228" i="2"/>
  <c r="Q185" i="2"/>
  <c r="U185" i="2"/>
  <c r="AA185" i="2"/>
  <c r="Z185" i="2" s="1"/>
  <c r="AB185" i="2" s="1"/>
  <c r="AC185" i="2" s="1"/>
  <c r="G228" i="2" l="1"/>
  <c r="C228" i="2"/>
  <c r="S185" i="2"/>
  <c r="V185" i="2" s="1"/>
  <c r="W185" i="2" s="1"/>
  <c r="I185" i="2" s="1"/>
  <c r="R185" i="2" l="1"/>
  <c r="T185" i="2" s="1"/>
  <c r="O186" i="2" s="1"/>
  <c r="Y186" i="2" s="1"/>
  <c r="E228" i="2"/>
  <c r="X185" i="2"/>
  <c r="AA186" i="2" l="1"/>
  <c r="Z186" i="2" s="1"/>
  <c r="AB186" i="2" s="1"/>
  <c r="AC186" i="2" s="1"/>
  <c r="U186" i="2"/>
  <c r="Q186" i="2"/>
  <c r="S186" i="2" s="1"/>
  <c r="R186" i="2" s="1"/>
  <c r="T186" i="2" s="1"/>
  <c r="H228" i="2"/>
  <c r="J228" i="2" s="1"/>
  <c r="D228" i="2"/>
  <c r="F228" i="2" s="1"/>
  <c r="V186" i="2" l="1"/>
  <c r="W186" i="2" s="1"/>
  <c r="I186" i="2" s="1"/>
  <c r="X186" i="2"/>
  <c r="O187" i="2"/>
  <c r="Y187" i="2" s="1"/>
  <c r="K228" i="2"/>
  <c r="N229" i="2"/>
  <c r="Q187" i="2" l="1"/>
  <c r="U187" i="2"/>
  <c r="AA187" i="2"/>
  <c r="G229" i="2"/>
  <c r="C229" i="2"/>
  <c r="S187" i="2"/>
  <c r="Z187" i="2"/>
  <c r="AB187" i="2" s="1"/>
  <c r="AC187" i="2" s="1"/>
  <c r="E229" i="2" l="1"/>
  <c r="V187" i="2"/>
  <c r="W187" i="2" s="1"/>
  <c r="I187" i="2" s="1"/>
  <c r="R187" i="2"/>
  <c r="T187" i="2" s="1"/>
  <c r="H229" i="2" l="1"/>
  <c r="J229" i="2" s="1"/>
  <c r="D229" i="2"/>
  <c r="F229" i="2" s="1"/>
  <c r="X187" i="2"/>
  <c r="O188" i="2"/>
  <c r="Y188" i="2" s="1"/>
  <c r="K229" i="2" l="1"/>
  <c r="N230" i="2"/>
  <c r="U188" i="2"/>
  <c r="AA188" i="2"/>
  <c r="Q188" i="2"/>
  <c r="G230" i="2" l="1"/>
  <c r="C230" i="2"/>
  <c r="S188" i="2"/>
  <c r="R188" i="2" s="1"/>
  <c r="T188" i="2" s="1"/>
  <c r="X188" i="2" s="1"/>
  <c r="Z188" i="2"/>
  <c r="AB188" i="2" s="1"/>
  <c r="AC188" i="2" s="1"/>
  <c r="E230" i="2" l="1"/>
  <c r="O189" i="2"/>
  <c r="Y189" i="2" s="1"/>
  <c r="V188" i="2"/>
  <c r="W188" i="2" s="1"/>
  <c r="I188" i="2" s="1"/>
  <c r="H230" i="2" l="1"/>
  <c r="J230" i="2" s="1"/>
  <c r="D230" i="2"/>
  <c r="F230" i="2" s="1"/>
  <c r="Q189" i="2"/>
  <c r="S189" i="2" s="1"/>
  <c r="R189" i="2" s="1"/>
  <c r="T189" i="2" s="1"/>
  <c r="U189" i="2"/>
  <c r="AA189" i="2"/>
  <c r="Z189" i="2" s="1"/>
  <c r="AB189" i="2" s="1"/>
  <c r="AC189" i="2" s="1"/>
  <c r="V189" i="2" l="1"/>
  <c r="W189" i="2" s="1"/>
  <c r="I189" i="2" s="1"/>
  <c r="K230" i="2"/>
  <c r="N231" i="2"/>
  <c r="X189" i="2"/>
  <c r="O190" i="2"/>
  <c r="Y190" i="2" s="1"/>
  <c r="G231" i="2" l="1"/>
  <c r="C231" i="2"/>
  <c r="U190" i="2"/>
  <c r="AA190" i="2"/>
  <c r="Q190" i="2"/>
  <c r="E231" i="2" l="1"/>
  <c r="S190" i="2"/>
  <c r="Z190" i="2"/>
  <c r="AB190" i="2" s="1"/>
  <c r="AC190" i="2" s="1"/>
  <c r="H231" i="2" l="1"/>
  <c r="J231" i="2" s="1"/>
  <c r="D231" i="2"/>
  <c r="F231" i="2" s="1"/>
  <c r="V190" i="2"/>
  <c r="W190" i="2" s="1"/>
  <c r="I190" i="2" s="1"/>
  <c r="R190" i="2"/>
  <c r="T190" i="2" s="1"/>
  <c r="K231" i="2" l="1"/>
  <c r="N232" i="2"/>
  <c r="X190" i="2"/>
  <c r="O191" i="2"/>
  <c r="Y191" i="2" s="1"/>
  <c r="G232" i="2" l="1"/>
  <c r="C232" i="2"/>
  <c r="U191" i="2"/>
  <c r="AA191" i="2"/>
  <c r="Q191" i="2"/>
  <c r="E232" i="2" l="1"/>
  <c r="S191" i="2"/>
  <c r="R191" i="2" s="1"/>
  <c r="T191" i="2" s="1"/>
  <c r="Z191" i="2"/>
  <c r="AB191" i="2" s="1"/>
  <c r="AC191" i="2" s="1"/>
  <c r="H232" i="2" l="1"/>
  <c r="J232" i="2" s="1"/>
  <c r="D232" i="2"/>
  <c r="F232" i="2" s="1"/>
  <c r="X191" i="2"/>
  <c r="O192" i="2"/>
  <c r="Y192" i="2" s="1"/>
  <c r="V191" i="2"/>
  <c r="W191" i="2" s="1"/>
  <c r="I191" i="2" s="1"/>
  <c r="AA192" i="2" l="1"/>
  <c r="Z192" i="2" s="1"/>
  <c r="AB192" i="2" s="1"/>
  <c r="AC192" i="2" s="1"/>
  <c r="K232" i="2"/>
  <c r="N233" i="2"/>
  <c r="Q192" i="2"/>
  <c r="S192" i="2" s="1"/>
  <c r="R192" i="2" s="1"/>
  <c r="T192" i="2" s="1"/>
  <c r="U192" i="2"/>
  <c r="V192" i="2" l="1"/>
  <c r="W192" i="2" s="1"/>
  <c r="I192" i="2" s="1"/>
  <c r="G233" i="2"/>
  <c r="C233" i="2"/>
  <c r="X192" i="2"/>
  <c r="O193" i="2"/>
  <c r="Y193" i="2" s="1"/>
  <c r="E233" i="2" l="1"/>
  <c r="U193" i="2"/>
  <c r="AA193" i="2"/>
  <c r="Q193" i="2"/>
  <c r="H233" i="2" l="1"/>
  <c r="J233" i="2" s="1"/>
  <c r="D233" i="2"/>
  <c r="F233" i="2" s="1"/>
  <c r="S193" i="2"/>
  <c r="Z193" i="2"/>
  <c r="K233" i="2" l="1"/>
  <c r="N234" i="2"/>
  <c r="AB193" i="2"/>
  <c r="AC193" i="2" s="1"/>
  <c r="V193" i="2"/>
  <c r="W193" i="2" s="1"/>
  <c r="I193" i="2" s="1"/>
  <c r="R193" i="2"/>
  <c r="T193" i="2" s="1"/>
  <c r="G234" i="2" l="1"/>
  <c r="C234" i="2"/>
  <c r="X193" i="2"/>
  <c r="O194" i="2"/>
  <c r="Y194" i="2" s="1"/>
  <c r="E234" i="2" l="1"/>
  <c r="AA194" i="2"/>
  <c r="U194" i="2"/>
  <c r="Q194" i="2"/>
  <c r="H234" i="2" l="1"/>
  <c r="J234" i="2" s="1"/>
  <c r="D234" i="2"/>
  <c r="F234" i="2" s="1"/>
  <c r="S194" i="2"/>
  <c r="R194" i="2" s="1"/>
  <c r="T194" i="2" s="1"/>
  <c r="X194" i="2" s="1"/>
  <c r="Z194" i="2"/>
  <c r="K234" i="2" l="1"/>
  <c r="N235" i="2"/>
  <c r="O195" i="2"/>
  <c r="Y195" i="2" s="1"/>
  <c r="AB194" i="2"/>
  <c r="AC194" i="2" s="1"/>
  <c r="V194" i="2"/>
  <c r="W194" i="2" s="1"/>
  <c r="I194" i="2" s="1"/>
  <c r="G235" i="2" l="1"/>
  <c r="C235" i="2"/>
  <c r="Q195" i="2"/>
  <c r="S195" i="2" s="1"/>
  <c r="U195" i="2"/>
  <c r="AA195" i="2"/>
  <c r="Z195" i="2" s="1"/>
  <c r="AB195" i="2" s="1"/>
  <c r="AC195" i="2" s="1"/>
  <c r="E235" i="2" l="1"/>
  <c r="V195" i="2"/>
  <c r="W195" i="2" s="1"/>
  <c r="I195" i="2" s="1"/>
  <c r="R195" i="2"/>
  <c r="T195" i="2" s="1"/>
  <c r="X195" i="2" s="1"/>
  <c r="H235" i="2" l="1"/>
  <c r="J235" i="2" s="1"/>
  <c r="D235" i="2"/>
  <c r="F235" i="2" s="1"/>
  <c r="O196" i="2"/>
  <c r="Y196" i="2" s="1"/>
  <c r="AA196" i="2" l="1"/>
  <c r="Q196" i="2"/>
  <c r="U196" i="2"/>
  <c r="K235" i="2"/>
  <c r="N236" i="2"/>
  <c r="S196" i="2"/>
  <c r="Z196" i="2"/>
  <c r="G236" i="2" l="1"/>
  <c r="C236" i="2"/>
  <c r="AB196" i="2"/>
  <c r="AC196" i="2" s="1"/>
  <c r="V196" i="2"/>
  <c r="W196" i="2" s="1"/>
  <c r="I196" i="2" s="1"/>
  <c r="R196" i="2"/>
  <c r="T196" i="2" s="1"/>
  <c r="E236" i="2" l="1"/>
  <c r="X196" i="2"/>
  <c r="O197" i="2"/>
  <c r="Y197" i="2" s="1"/>
  <c r="H236" i="2" l="1"/>
  <c r="J236" i="2" s="1"/>
  <c r="D236" i="2"/>
  <c r="F236" i="2" s="1"/>
  <c r="AA197" i="2"/>
  <c r="U197" i="2"/>
  <c r="Q197" i="2"/>
  <c r="K236" i="2" l="1"/>
  <c r="N237" i="2"/>
  <c r="S197" i="2"/>
  <c r="Z197" i="2"/>
  <c r="AB197" i="2" s="1"/>
  <c r="AC197" i="2" s="1"/>
  <c r="G237" i="2" l="1"/>
  <c r="C237" i="2"/>
  <c r="V197" i="2"/>
  <c r="W197" i="2" s="1"/>
  <c r="I197" i="2" s="1"/>
  <c r="R197" i="2"/>
  <c r="T197" i="2" s="1"/>
  <c r="E237" i="2" l="1"/>
  <c r="X197" i="2"/>
  <c r="O198" i="2"/>
  <c r="Y198" i="2" s="1"/>
  <c r="H237" i="2" l="1"/>
  <c r="J237" i="2" s="1"/>
  <c r="D237" i="2"/>
  <c r="F237" i="2" s="1"/>
  <c r="U198" i="2"/>
  <c r="AA198" i="2"/>
  <c r="Q198" i="2"/>
  <c r="K237" i="2" l="1"/>
  <c r="N238" i="2"/>
  <c r="S198" i="2"/>
  <c r="Z198" i="2"/>
  <c r="G238" i="2" l="1"/>
  <c r="C238" i="2"/>
  <c r="AB198" i="2"/>
  <c r="AC198" i="2" s="1"/>
  <c r="V198" i="2"/>
  <c r="W198" i="2" s="1"/>
  <c r="I198" i="2" s="1"/>
  <c r="R198" i="2"/>
  <c r="T198" i="2" s="1"/>
  <c r="E238" i="2" l="1"/>
  <c r="X198" i="2"/>
  <c r="O199" i="2"/>
  <c r="Y199" i="2" s="1"/>
  <c r="H238" i="2" l="1"/>
  <c r="J238" i="2" s="1"/>
  <c r="D238" i="2"/>
  <c r="F238" i="2" s="1"/>
  <c r="AA199" i="2"/>
  <c r="U199" i="2"/>
  <c r="Q199" i="2"/>
  <c r="K238" i="2" l="1"/>
  <c r="N239" i="2"/>
  <c r="S199" i="2"/>
  <c r="Z199" i="2"/>
  <c r="G239" i="2" l="1"/>
  <c r="C239" i="2"/>
  <c r="AB199" i="2"/>
  <c r="AC199" i="2" s="1"/>
  <c r="V199" i="2"/>
  <c r="W199" i="2" s="1"/>
  <c r="I199" i="2" s="1"/>
  <c r="R199" i="2"/>
  <c r="T199" i="2" s="1"/>
  <c r="E239" i="2" l="1"/>
  <c r="X199" i="2"/>
  <c r="O200" i="2"/>
  <c r="Y200" i="2" s="1"/>
  <c r="H239" i="2" l="1"/>
  <c r="J239" i="2" s="1"/>
  <c r="D239" i="2"/>
  <c r="F239" i="2" s="1"/>
  <c r="U200" i="2"/>
  <c r="AA200" i="2"/>
  <c r="Q200" i="2"/>
  <c r="K239" i="2" l="1"/>
  <c r="N240" i="2"/>
  <c r="S200" i="2"/>
  <c r="Z200" i="2"/>
  <c r="AB200" i="2" s="1"/>
  <c r="AC200" i="2" s="1"/>
  <c r="G240" i="2" l="1"/>
  <c r="C240" i="2"/>
  <c r="V200" i="2"/>
  <c r="W200" i="2" s="1"/>
  <c r="I200" i="2" s="1"/>
  <c r="R200" i="2"/>
  <c r="T200" i="2" s="1"/>
  <c r="E240" i="2" l="1"/>
  <c r="X200" i="2"/>
  <c r="O201" i="2"/>
  <c r="Y201" i="2" s="1"/>
  <c r="H240" i="2" l="1"/>
  <c r="J240" i="2" s="1"/>
  <c r="D240" i="2"/>
  <c r="F240" i="2" s="1"/>
  <c r="AA201" i="2"/>
  <c r="U201" i="2"/>
  <c r="Q201" i="2"/>
  <c r="K240" i="2" l="1"/>
  <c r="N241" i="2"/>
  <c r="S201" i="2"/>
  <c r="Z201" i="2"/>
  <c r="AB201" i="2" s="1"/>
  <c r="AC201" i="2" s="1"/>
  <c r="G241" i="2" l="1"/>
  <c r="C241" i="2"/>
  <c r="V201" i="2"/>
  <c r="W201" i="2" s="1"/>
  <c r="I201" i="2" s="1"/>
  <c r="R201" i="2"/>
  <c r="T201" i="2" s="1"/>
  <c r="E241" i="2" l="1"/>
  <c r="X201" i="2"/>
  <c r="O202" i="2"/>
  <c r="Y202" i="2" s="1"/>
  <c r="Q202" i="2" l="1"/>
  <c r="H241" i="2"/>
  <c r="J241" i="2" s="1"/>
  <c r="D241" i="2"/>
  <c r="F241" i="2" s="1"/>
  <c r="S202" i="2"/>
  <c r="U202" i="2"/>
  <c r="AA202" i="2"/>
  <c r="K241" i="2" l="1"/>
  <c r="N242" i="2"/>
  <c r="Z202" i="2"/>
  <c r="V202" i="2"/>
  <c r="W202" i="2" s="1"/>
  <c r="I202" i="2" s="1"/>
  <c r="R202" i="2"/>
  <c r="T202" i="2" s="1"/>
  <c r="G242" i="2" l="1"/>
  <c r="C242" i="2"/>
  <c r="X202" i="2"/>
  <c r="O203" i="2"/>
  <c r="Y203" i="2" s="1"/>
  <c r="AB202" i="2"/>
  <c r="AC202" i="2" s="1"/>
  <c r="E242" i="2" l="1"/>
  <c r="AA203" i="2"/>
  <c r="U203" i="2"/>
  <c r="Q203" i="2"/>
  <c r="H242" i="2" l="1"/>
  <c r="J242" i="2" s="1"/>
  <c r="D242" i="2"/>
  <c r="F242" i="2" s="1"/>
  <c r="S203" i="2"/>
  <c r="Z203" i="2"/>
  <c r="K242" i="2" l="1"/>
  <c r="N243" i="2"/>
  <c r="AB203" i="2"/>
  <c r="AC203" i="2" s="1"/>
  <c r="V203" i="2"/>
  <c r="W203" i="2" s="1"/>
  <c r="I203" i="2" s="1"/>
  <c r="R203" i="2"/>
  <c r="T203" i="2" s="1"/>
  <c r="G243" i="2" l="1"/>
  <c r="C243" i="2"/>
  <c r="X203" i="2"/>
  <c r="O204" i="2"/>
  <c r="Y204" i="2" s="1"/>
  <c r="E243" i="2" l="1"/>
  <c r="U204" i="2"/>
  <c r="AA204" i="2"/>
  <c r="Q204" i="2"/>
  <c r="H243" i="2" l="1"/>
  <c r="J243" i="2" s="1"/>
  <c r="D243" i="2"/>
  <c r="F243" i="2" s="1"/>
  <c r="S204" i="2"/>
  <c r="Z204" i="2"/>
  <c r="K243" i="2" l="1"/>
  <c r="N244" i="2"/>
  <c r="AB204" i="2"/>
  <c r="AC204" i="2" s="1"/>
  <c r="V204" i="2"/>
  <c r="W204" i="2" s="1"/>
  <c r="I204" i="2" s="1"/>
  <c r="R204" i="2"/>
  <c r="T204" i="2" s="1"/>
  <c r="G244" i="2" l="1"/>
  <c r="C244" i="2"/>
  <c r="X204" i="2"/>
  <c r="O205" i="2"/>
  <c r="Y205" i="2" s="1"/>
  <c r="E244" i="2" l="1"/>
  <c r="U205" i="2"/>
  <c r="AA205" i="2"/>
  <c r="Q205" i="2"/>
  <c r="H244" i="2" l="1"/>
  <c r="J244" i="2" s="1"/>
  <c r="D244" i="2"/>
  <c r="F244" i="2" s="1"/>
  <c r="S205" i="2"/>
  <c r="Z205" i="2"/>
  <c r="K244" i="2" l="1"/>
  <c r="N245" i="2"/>
  <c r="AB205" i="2"/>
  <c r="AC205" i="2" s="1"/>
  <c r="V205" i="2"/>
  <c r="W205" i="2" s="1"/>
  <c r="I205" i="2" s="1"/>
  <c r="R205" i="2"/>
  <c r="T205" i="2" s="1"/>
  <c r="G245" i="2" l="1"/>
  <c r="C245" i="2"/>
  <c r="X205" i="2"/>
  <c r="O206" i="2"/>
  <c r="Y206" i="2" s="1"/>
  <c r="E245" i="2" l="1"/>
  <c r="AA206" i="2"/>
  <c r="U206" i="2"/>
  <c r="Q206" i="2"/>
  <c r="H245" i="2" l="1"/>
  <c r="J245" i="2" s="1"/>
  <c r="D245" i="2"/>
  <c r="F245" i="2" s="1"/>
  <c r="S206" i="2"/>
  <c r="Z206" i="2"/>
  <c r="K245" i="2" l="1"/>
  <c r="N246" i="2"/>
  <c r="AB206" i="2"/>
  <c r="AC206" i="2" s="1"/>
  <c r="V206" i="2"/>
  <c r="W206" i="2" s="1"/>
  <c r="I206" i="2" s="1"/>
  <c r="R206" i="2"/>
  <c r="T206" i="2" s="1"/>
  <c r="G246" i="2" l="1"/>
  <c r="C246" i="2"/>
  <c r="X206" i="2"/>
  <c r="O207" i="2"/>
  <c r="Y207" i="2" s="1"/>
  <c r="E246" i="2" l="1"/>
  <c r="U207" i="2"/>
  <c r="AA207" i="2"/>
  <c r="Q207" i="2"/>
  <c r="H246" i="2" l="1"/>
  <c r="J246" i="2" s="1"/>
  <c r="D246" i="2"/>
  <c r="F246" i="2" s="1"/>
  <c r="S207" i="2"/>
  <c r="Z207" i="2"/>
  <c r="K246" i="2" l="1"/>
  <c r="N247" i="2"/>
  <c r="AB207" i="2"/>
  <c r="AC207" i="2" s="1"/>
  <c r="V207" i="2"/>
  <c r="W207" i="2" s="1"/>
  <c r="I207" i="2" s="1"/>
  <c r="R207" i="2"/>
  <c r="T207" i="2" s="1"/>
  <c r="G247" i="2" l="1"/>
  <c r="C247" i="2"/>
  <c r="X207" i="2"/>
  <c r="O208" i="2"/>
  <c r="Y208" i="2" s="1"/>
  <c r="E247" i="2" l="1"/>
  <c r="U208" i="2"/>
  <c r="AA208" i="2"/>
  <c r="Q208" i="2"/>
  <c r="H247" i="2" l="1"/>
  <c r="J247" i="2" s="1"/>
  <c r="D247" i="2"/>
  <c r="F247" i="2" s="1"/>
  <c r="S208" i="2"/>
  <c r="Z208" i="2"/>
  <c r="AB208" i="2" s="1"/>
  <c r="AC208" i="2" s="1"/>
  <c r="K247" i="2" l="1"/>
  <c r="N248" i="2"/>
  <c r="V208" i="2"/>
  <c r="W208" i="2" s="1"/>
  <c r="I208" i="2" s="1"/>
  <c r="R208" i="2"/>
  <c r="T208" i="2" s="1"/>
  <c r="G248" i="2" l="1"/>
  <c r="C248" i="2"/>
  <c r="X208" i="2"/>
  <c r="O209" i="2"/>
  <c r="Y209" i="2" s="1"/>
  <c r="E248" i="2" l="1"/>
  <c r="AA209" i="2"/>
  <c r="U209" i="2"/>
  <c r="Q209" i="2"/>
  <c r="H248" i="2" l="1"/>
  <c r="J248" i="2" s="1"/>
  <c r="D248" i="2"/>
  <c r="F248" i="2" s="1"/>
  <c r="S209" i="2"/>
  <c r="Z209" i="2"/>
  <c r="K248" i="2" l="1"/>
  <c r="N249" i="2"/>
  <c r="AB209" i="2"/>
  <c r="AC209" i="2" s="1"/>
  <c r="V209" i="2"/>
  <c r="W209" i="2" s="1"/>
  <c r="I209" i="2" s="1"/>
  <c r="R209" i="2"/>
  <c r="T209" i="2" s="1"/>
  <c r="G249" i="2" l="1"/>
  <c r="C249" i="2"/>
  <c r="X209" i="2"/>
  <c r="O210" i="2"/>
  <c r="Y210" i="2" s="1"/>
  <c r="E249" i="2" l="1"/>
  <c r="U210" i="2"/>
  <c r="AA210" i="2"/>
  <c r="Q210" i="2"/>
  <c r="H249" i="2" l="1"/>
  <c r="J249" i="2" s="1"/>
  <c r="D249" i="2"/>
  <c r="F249" i="2" s="1"/>
  <c r="S210" i="2"/>
  <c r="Z210" i="2"/>
  <c r="AB210" i="2" s="1"/>
  <c r="AC210" i="2" s="1"/>
  <c r="N250" i="2" l="1"/>
  <c r="K249" i="2"/>
  <c r="V210" i="2"/>
  <c r="W210" i="2" s="1"/>
  <c r="I210" i="2" s="1"/>
  <c r="R210" i="2"/>
  <c r="T210" i="2" s="1"/>
  <c r="G250" i="2" l="1"/>
  <c r="C250" i="2"/>
  <c r="X210" i="2"/>
  <c r="O211" i="2"/>
  <c r="Y211" i="2" s="1"/>
  <c r="E250" i="2" l="1"/>
  <c r="D250" i="2"/>
  <c r="F250" i="2" s="1"/>
  <c r="K250" i="2" s="1"/>
  <c r="AA211" i="2"/>
  <c r="U211" i="2"/>
  <c r="Q211" i="2"/>
  <c r="N251" i="2" l="1"/>
  <c r="H250" i="2"/>
  <c r="J250" i="2" s="1"/>
  <c r="S211" i="2"/>
  <c r="Z211" i="2"/>
  <c r="G251" i="2" l="1"/>
  <c r="C251" i="2"/>
  <c r="AB211" i="2"/>
  <c r="AC211" i="2" s="1"/>
  <c r="V211" i="2"/>
  <c r="W211" i="2" s="1"/>
  <c r="I211" i="2" s="1"/>
  <c r="R211" i="2"/>
  <c r="T211" i="2" s="1"/>
  <c r="E251" i="2" l="1"/>
  <c r="X211" i="2"/>
  <c r="O212" i="2"/>
  <c r="Y212" i="2" s="1"/>
  <c r="H251" i="2" l="1"/>
  <c r="J251" i="2"/>
  <c r="D251" i="2"/>
  <c r="F251" i="2" s="1"/>
  <c r="U212" i="2"/>
  <c r="AA212" i="2"/>
  <c r="Q212" i="2"/>
  <c r="K251" i="2" l="1"/>
  <c r="N252" i="2"/>
  <c r="S212" i="2"/>
  <c r="Z212" i="2"/>
  <c r="AB212" i="2" s="1"/>
  <c r="AC212" i="2" s="1"/>
  <c r="G252" i="2" l="1"/>
  <c r="C252" i="2"/>
  <c r="V212" i="2"/>
  <c r="W212" i="2" s="1"/>
  <c r="I212" i="2" s="1"/>
  <c r="R212" i="2"/>
  <c r="T212" i="2" s="1"/>
  <c r="E252" i="2" l="1"/>
  <c r="X212" i="2"/>
  <c r="O213" i="2"/>
  <c r="Y213" i="2" s="1"/>
  <c r="H252" i="2" l="1"/>
  <c r="J252" i="2" s="1"/>
  <c r="D252" i="2"/>
  <c r="F252" i="2" s="1"/>
  <c r="U213" i="2"/>
  <c r="AA213" i="2"/>
  <c r="Q213" i="2"/>
  <c r="Z213" i="2" l="1"/>
  <c r="AB213" i="2" s="1"/>
  <c r="AC213" i="2" s="1"/>
  <c r="K252" i="2"/>
  <c r="N253" i="2"/>
  <c r="S213" i="2"/>
  <c r="G253" i="2" l="1"/>
  <c r="C253" i="2"/>
  <c r="V213" i="2"/>
  <c r="W213" i="2" s="1"/>
  <c r="R213" i="2"/>
  <c r="T213" i="2" s="1"/>
  <c r="E253" i="2" l="1"/>
  <c r="X213" i="2"/>
  <c r="O214" i="2"/>
  <c r="Y214" i="2" s="1"/>
  <c r="I213" i="2"/>
  <c r="U214" i="2" l="1"/>
  <c r="AA214" i="2"/>
  <c r="Q214" i="2"/>
  <c r="H253" i="2"/>
  <c r="J253" i="2" s="1"/>
  <c r="D253" i="2"/>
  <c r="F253" i="2" s="1"/>
  <c r="K253" i="2" s="1"/>
  <c r="K255" i="2" s="1"/>
  <c r="C255" i="2" s="1"/>
  <c r="S214" i="2" l="1"/>
  <c r="Z214" i="2"/>
  <c r="AB214" i="2" s="1"/>
  <c r="AC214" i="2" s="1"/>
  <c r="V214" i="2" l="1"/>
  <c r="W214" i="2" s="1"/>
  <c r="R214" i="2"/>
  <c r="T214" i="2" s="1"/>
  <c r="I214" i="2" l="1"/>
  <c r="X214" i="2"/>
  <c r="O215" i="2"/>
  <c r="Y215" i="2" s="1"/>
  <c r="Q215" i="2" l="1"/>
  <c r="S215" i="2"/>
  <c r="U215" i="2"/>
  <c r="AA215" i="2"/>
  <c r="Z215" i="2" l="1"/>
  <c r="V215" i="2"/>
  <c r="W215" i="2" s="1"/>
  <c r="R215" i="2"/>
  <c r="T215" i="2" s="1"/>
  <c r="X215" i="2" l="1"/>
  <c r="O216" i="2"/>
  <c r="Y216" i="2" s="1"/>
  <c r="I215" i="2"/>
  <c r="AB215" i="2"/>
  <c r="AC215" i="2" s="1"/>
  <c r="U216" i="2" l="1"/>
  <c r="AA216" i="2"/>
  <c r="Q216" i="2"/>
  <c r="Z216" i="2" l="1"/>
  <c r="S216" i="2"/>
  <c r="V216" i="2" l="1"/>
  <c r="W216" i="2"/>
  <c r="R216" i="2"/>
  <c r="T216" i="2" s="1"/>
  <c r="AB216" i="2"/>
  <c r="AC216" i="2" s="1"/>
  <c r="I216" i="2" l="1"/>
  <c r="X216" i="2"/>
  <c r="O217" i="2"/>
  <c r="Y217" i="2" s="1"/>
  <c r="AA217" i="2" l="1"/>
  <c r="U217" i="2"/>
  <c r="Q217" i="2"/>
  <c r="S217" i="2" l="1"/>
  <c r="Z217" i="2"/>
  <c r="AB217" i="2" s="1"/>
  <c r="AC217" i="2" s="1"/>
  <c r="V217" i="2" l="1"/>
  <c r="W217" i="2" s="1"/>
  <c r="R217" i="2"/>
  <c r="T217" i="2" s="1"/>
  <c r="I217" i="2" l="1"/>
  <c r="X217" i="2"/>
  <c r="O218" i="2"/>
  <c r="Y218" i="2" s="1"/>
  <c r="U218" i="2" l="1"/>
  <c r="AA218" i="2"/>
  <c r="Q218" i="2"/>
  <c r="Z218" i="2" l="1"/>
  <c r="AB218" i="2" s="1"/>
  <c r="AC218" i="2" s="1"/>
  <c r="S218" i="2"/>
  <c r="V218" i="2" l="1"/>
  <c r="W218" i="2" s="1"/>
  <c r="R218" i="2"/>
  <c r="T218" i="2" s="1"/>
  <c r="I218" i="2" l="1"/>
  <c r="X218" i="2"/>
  <c r="O219" i="2"/>
  <c r="Y219" i="2" s="1"/>
  <c r="U219" i="2" l="1"/>
  <c r="AA219" i="2"/>
  <c r="Q219" i="2"/>
  <c r="S219" i="2" l="1"/>
  <c r="R219" i="2"/>
  <c r="T219" i="2" s="1"/>
  <c r="X219" i="2" s="1"/>
  <c r="Z219" i="2"/>
  <c r="AB219" i="2" l="1"/>
  <c r="AC219" i="2"/>
  <c r="O220" i="2"/>
  <c r="Y220" i="2" s="1"/>
  <c r="V219" i="2"/>
  <c r="W219" i="2" s="1"/>
  <c r="I219" i="2" s="1"/>
  <c r="Q220" i="2" l="1"/>
  <c r="S220" i="2"/>
  <c r="AA220" i="2"/>
  <c r="U220" i="2"/>
  <c r="Z220" i="2" l="1"/>
  <c r="V220" i="2"/>
  <c r="W220" i="2" s="1"/>
  <c r="I220" i="2" s="1"/>
  <c r="R220" i="2"/>
  <c r="T220" i="2" s="1"/>
  <c r="X220" i="2" l="1"/>
  <c r="O221" i="2"/>
  <c r="Y221" i="2" s="1"/>
  <c r="AB220" i="2"/>
  <c r="AC220" i="2" s="1"/>
  <c r="Q221" i="2" l="1"/>
  <c r="S221" i="2"/>
  <c r="U221" i="2"/>
  <c r="AA221" i="2"/>
  <c r="Z221" i="2" l="1"/>
  <c r="V221" i="2"/>
  <c r="W221" i="2" s="1"/>
  <c r="I221" i="2" s="1"/>
  <c r="R221" i="2"/>
  <c r="T221" i="2" s="1"/>
  <c r="X221" i="2" l="1"/>
  <c r="O222" i="2"/>
  <c r="Y222" i="2" s="1"/>
  <c r="AB221" i="2"/>
  <c r="AC221" i="2" s="1"/>
  <c r="U222" i="2" l="1"/>
  <c r="AA222" i="2"/>
  <c r="Q222" i="2"/>
  <c r="S222" i="2" l="1"/>
  <c r="Z222" i="2"/>
  <c r="AB222" i="2" l="1"/>
  <c r="AC222" i="2" s="1"/>
  <c r="V222" i="2"/>
  <c r="W222" i="2" s="1"/>
  <c r="I222" i="2" s="1"/>
  <c r="R222" i="2"/>
  <c r="T222" i="2" s="1"/>
  <c r="X222" i="2" l="1"/>
  <c r="O223" i="2"/>
  <c r="Y223" i="2" s="1"/>
  <c r="Q223" i="2" l="1"/>
  <c r="S223" i="2"/>
  <c r="AA223" i="2"/>
  <c r="U223" i="2"/>
  <c r="Z223" i="2" l="1"/>
  <c r="V223" i="2"/>
  <c r="W223" i="2" s="1"/>
  <c r="I223" i="2" s="1"/>
  <c r="R223" i="2"/>
  <c r="T223" i="2" s="1"/>
  <c r="X223" i="2" l="1"/>
  <c r="O224" i="2"/>
  <c r="Y224" i="2" s="1"/>
  <c r="AB223" i="2"/>
  <c r="AC223" i="2" s="1"/>
  <c r="Q224" i="2" l="1"/>
  <c r="S224" i="2"/>
  <c r="U224" i="2"/>
  <c r="AA224" i="2"/>
  <c r="Z224" i="2" l="1"/>
  <c r="AB224" i="2" s="1"/>
  <c r="AC224" i="2" s="1"/>
  <c r="V224" i="2"/>
  <c r="W224" i="2" s="1"/>
  <c r="I224" i="2" s="1"/>
  <c r="R224" i="2"/>
  <c r="T224" i="2" s="1"/>
  <c r="X224" i="2" l="1"/>
  <c r="O225" i="2"/>
  <c r="Y225" i="2" s="1"/>
  <c r="Q225" i="2"/>
  <c r="S225" i="2" l="1"/>
  <c r="U225" i="2"/>
  <c r="AA225" i="2"/>
  <c r="Z225" i="2" l="1"/>
  <c r="AB225" i="2" s="1"/>
  <c r="AC225" i="2" s="1"/>
  <c r="V225" i="2"/>
  <c r="W225" i="2" s="1"/>
  <c r="I225" i="2" s="1"/>
  <c r="R225" i="2"/>
  <c r="T225" i="2" s="1"/>
  <c r="X225" i="2" l="1"/>
  <c r="O226" i="2"/>
  <c r="Y226" i="2" s="1"/>
  <c r="Q226" i="2"/>
  <c r="S226" i="2" l="1"/>
  <c r="U226" i="2"/>
  <c r="AA226" i="2"/>
  <c r="Z226" i="2" l="1"/>
  <c r="AB226" i="2" s="1"/>
  <c r="AC226" i="2" s="1"/>
  <c r="V226" i="2"/>
  <c r="W226" i="2" s="1"/>
  <c r="I226" i="2" s="1"/>
  <c r="R226" i="2"/>
  <c r="T226" i="2" s="1"/>
  <c r="X226" i="2" l="1"/>
  <c r="O227" i="2"/>
  <c r="Y227" i="2" s="1"/>
  <c r="U227" i="2" l="1"/>
  <c r="AA227" i="2"/>
  <c r="Q227" i="2"/>
  <c r="S227" i="2" l="1"/>
  <c r="Z227" i="2"/>
  <c r="AB227" i="2" s="1"/>
  <c r="AC227" i="2" s="1"/>
  <c r="V227" i="2" l="1"/>
  <c r="W227" i="2"/>
  <c r="I227" i="2" s="1"/>
  <c r="R227" i="2"/>
  <c r="T227" i="2" s="1"/>
  <c r="X227" i="2" l="1"/>
  <c r="O228" i="2"/>
  <c r="Y228" i="2" s="1"/>
  <c r="Q228" i="2" l="1"/>
  <c r="S228" i="2"/>
  <c r="R228" i="2" s="1"/>
  <c r="T228" i="2" s="1"/>
  <c r="AA228" i="2"/>
  <c r="U228" i="2"/>
  <c r="X228" i="2" l="1"/>
  <c r="O229" i="2"/>
  <c r="Y229" i="2" s="1"/>
  <c r="Z228" i="2"/>
  <c r="AB228" i="2" s="1"/>
  <c r="AC228" i="2" s="1"/>
  <c r="AA229" i="2"/>
  <c r="U229" i="2"/>
  <c r="V228" i="2"/>
  <c r="W228" i="2" s="1"/>
  <c r="I228" i="2" s="1"/>
  <c r="Q229" i="2" l="1"/>
  <c r="S229" i="2"/>
  <c r="Z229" i="2"/>
  <c r="AB229" i="2" s="1"/>
  <c r="AC229" i="2" s="1"/>
  <c r="V229" i="2" l="1"/>
  <c r="W229" i="2" s="1"/>
  <c r="I229" i="2" s="1"/>
  <c r="R229" i="2"/>
  <c r="T229" i="2" s="1"/>
  <c r="X229" i="2" l="1"/>
  <c r="O230" i="2"/>
  <c r="Y230" i="2" s="1"/>
  <c r="Q230" i="2"/>
  <c r="S230" i="2" l="1"/>
  <c r="AA230" i="2"/>
  <c r="U230" i="2"/>
  <c r="Z230" i="2" l="1"/>
  <c r="AB230" i="2" s="1"/>
  <c r="AC230" i="2" s="1"/>
  <c r="V230" i="2"/>
  <c r="W230" i="2" s="1"/>
  <c r="I230" i="2" s="1"/>
  <c r="R230" i="2"/>
  <c r="T230" i="2" s="1"/>
  <c r="X230" i="2" l="1"/>
  <c r="O231" i="2"/>
  <c r="Y231" i="2" s="1"/>
  <c r="AA231" i="2" l="1"/>
  <c r="U231" i="2"/>
  <c r="Q231" i="2"/>
  <c r="S231" i="2" l="1"/>
  <c r="Z231" i="2"/>
  <c r="AB231" i="2" l="1"/>
  <c r="AC231" i="2"/>
  <c r="V231" i="2"/>
  <c r="W231" i="2" s="1"/>
  <c r="I231" i="2" s="1"/>
  <c r="R231" i="2"/>
  <c r="T231" i="2" s="1"/>
  <c r="X231" i="2" l="1"/>
  <c r="O232" i="2"/>
  <c r="Y232" i="2" s="1"/>
  <c r="U232" i="2" l="1"/>
  <c r="AA232" i="2"/>
  <c r="Q232" i="2"/>
  <c r="S232" i="2" l="1"/>
  <c r="Z232" i="2"/>
  <c r="AB232" i="2" s="1"/>
  <c r="AC232" i="2" s="1"/>
  <c r="V232" i="2" l="1"/>
  <c r="W232" i="2" s="1"/>
  <c r="I232" i="2" s="1"/>
  <c r="R232" i="2"/>
  <c r="T232" i="2" s="1"/>
  <c r="X232" i="2" l="1"/>
  <c r="O233" i="2"/>
  <c r="Y233" i="2" s="1"/>
  <c r="Q233" i="2"/>
  <c r="S233" i="2" l="1"/>
  <c r="AA233" i="2"/>
  <c r="U233" i="2"/>
  <c r="Z233" i="2" l="1"/>
  <c r="AB233" i="2" s="1"/>
  <c r="AC233" i="2" s="1"/>
  <c r="V233" i="2"/>
  <c r="W233" i="2" s="1"/>
  <c r="I233" i="2" s="1"/>
  <c r="R233" i="2"/>
  <c r="T233" i="2" s="1"/>
  <c r="X233" i="2" l="1"/>
  <c r="O234" i="2"/>
  <c r="Y234" i="2" s="1"/>
  <c r="U234" i="2" l="1"/>
  <c r="AA234" i="2"/>
  <c r="Q234" i="2"/>
  <c r="Z234" i="2" l="1"/>
  <c r="S234" i="2"/>
  <c r="V234" i="2" l="1"/>
  <c r="W234" i="2" s="1"/>
  <c r="I234" i="2" s="1"/>
  <c r="R234" i="2"/>
  <c r="T234" i="2" s="1"/>
  <c r="AB234" i="2"/>
  <c r="AC234" i="2" s="1"/>
  <c r="X234" i="2" l="1"/>
  <c r="O235" i="2"/>
  <c r="Y235" i="2" s="1"/>
  <c r="U235" i="2" l="1"/>
  <c r="AA235" i="2"/>
  <c r="Q235" i="2"/>
  <c r="S235" i="2" l="1"/>
  <c r="Z235" i="2"/>
  <c r="AB235" i="2" l="1"/>
  <c r="AC235" i="2"/>
  <c r="V235" i="2"/>
  <c r="W235" i="2" s="1"/>
  <c r="I235" i="2" s="1"/>
  <c r="R235" i="2"/>
  <c r="T235" i="2" s="1"/>
  <c r="X235" i="2" l="1"/>
  <c r="O236" i="2"/>
  <c r="Y236" i="2" s="1"/>
  <c r="Q236" i="2"/>
  <c r="S236" i="2" l="1"/>
  <c r="U236" i="2"/>
  <c r="AA236" i="2"/>
  <c r="Z236" i="2" l="1"/>
  <c r="V236" i="2"/>
  <c r="W236" i="2"/>
  <c r="I236" i="2" s="1"/>
  <c r="R236" i="2"/>
  <c r="T236" i="2" s="1"/>
  <c r="X236" i="2" l="1"/>
  <c r="O237" i="2"/>
  <c r="Y237" i="2" s="1"/>
  <c r="AB236" i="2"/>
  <c r="AC236" i="2" s="1"/>
  <c r="AA237" i="2" l="1"/>
  <c r="U237" i="2"/>
  <c r="Q237" i="2"/>
  <c r="S237" i="2" l="1"/>
  <c r="Z237" i="2"/>
  <c r="AB237" i="2" s="1"/>
  <c r="AC237" i="2" s="1"/>
  <c r="V237" i="2" l="1"/>
  <c r="W237" i="2"/>
  <c r="I237" i="2" s="1"/>
  <c r="R237" i="2"/>
  <c r="T237" i="2" s="1"/>
  <c r="X237" i="2" l="1"/>
  <c r="O238" i="2"/>
  <c r="Y238" i="2" s="1"/>
  <c r="Q238" i="2" l="1"/>
  <c r="S238" i="2"/>
  <c r="U238" i="2"/>
  <c r="AA238" i="2"/>
  <c r="Z238" i="2" l="1"/>
  <c r="AB238" i="2" s="1"/>
  <c r="AC238" i="2" s="1"/>
  <c r="V238" i="2"/>
  <c r="W238" i="2" s="1"/>
  <c r="I238" i="2" s="1"/>
  <c r="R238" i="2"/>
  <c r="T238" i="2" s="1"/>
  <c r="X238" i="2" l="1"/>
  <c r="O239" i="2"/>
  <c r="Y239" i="2" s="1"/>
  <c r="Q239" i="2" l="1"/>
  <c r="S239" i="2"/>
  <c r="U239" i="2"/>
  <c r="AA239" i="2"/>
  <c r="Z239" i="2" l="1"/>
  <c r="V239" i="2"/>
  <c r="W239" i="2" s="1"/>
  <c r="I239" i="2" s="1"/>
  <c r="R239" i="2"/>
  <c r="T239" i="2" s="1"/>
  <c r="X239" i="2" l="1"/>
  <c r="O240" i="2"/>
  <c r="Y240" i="2" s="1"/>
  <c r="AB239" i="2"/>
  <c r="AC239" i="2" s="1"/>
  <c r="Q240" i="2" l="1"/>
  <c r="S240" i="2"/>
  <c r="AA240" i="2"/>
  <c r="U240" i="2"/>
  <c r="Z240" i="2" l="1"/>
  <c r="AB240" i="2" s="1"/>
  <c r="AC240" i="2" s="1"/>
  <c r="V240" i="2"/>
  <c r="W240" i="2" s="1"/>
  <c r="I240" i="2" s="1"/>
  <c r="R240" i="2"/>
  <c r="T240" i="2" s="1"/>
  <c r="X240" i="2" l="1"/>
  <c r="O241" i="2"/>
  <c r="Y241" i="2" s="1"/>
  <c r="Q241" i="2"/>
  <c r="S241" i="2" l="1"/>
  <c r="U241" i="2"/>
  <c r="AA241" i="2"/>
  <c r="Z241" i="2" l="1"/>
  <c r="AB241" i="2" s="1"/>
  <c r="AC241" i="2" s="1"/>
  <c r="V241" i="2"/>
  <c r="W241" i="2" s="1"/>
  <c r="I241" i="2" s="1"/>
  <c r="R241" i="2"/>
  <c r="T241" i="2" s="1"/>
  <c r="X241" i="2" l="1"/>
  <c r="O242" i="2"/>
  <c r="Y242" i="2" s="1"/>
  <c r="U242" i="2" l="1"/>
  <c r="AA242" i="2"/>
  <c r="Q242" i="2"/>
  <c r="S242" i="2" l="1"/>
  <c r="Z242" i="2"/>
  <c r="AB242" i="2" s="1"/>
  <c r="AC242" i="2" s="1"/>
  <c r="V242" i="2" l="1"/>
  <c r="W242" i="2" s="1"/>
  <c r="I242" i="2" s="1"/>
  <c r="R242" i="2"/>
  <c r="T242" i="2" s="1"/>
  <c r="X242" i="2" l="1"/>
  <c r="O243" i="2"/>
  <c r="Y243" i="2" s="1"/>
  <c r="U243" i="2" l="1"/>
  <c r="AA243" i="2"/>
  <c r="Q243" i="2"/>
  <c r="S243" i="2" l="1"/>
  <c r="Z243" i="2"/>
  <c r="AB243" i="2" s="1"/>
  <c r="AC243" i="2" s="1"/>
  <c r="V243" i="2" l="1"/>
  <c r="W243" i="2" s="1"/>
  <c r="I243" i="2" s="1"/>
  <c r="R243" i="2"/>
  <c r="T243" i="2" s="1"/>
  <c r="X243" i="2" l="1"/>
  <c r="O244" i="2"/>
  <c r="Y244" i="2" s="1"/>
  <c r="AA244" i="2" l="1"/>
  <c r="U244" i="2"/>
  <c r="Q244" i="2"/>
  <c r="S244" i="2" l="1"/>
  <c r="Z244" i="2"/>
  <c r="AB244" i="2" s="1"/>
  <c r="AC244" i="2" s="1"/>
  <c r="V244" i="2" l="1"/>
  <c r="W244" i="2" s="1"/>
  <c r="I244" i="2" s="1"/>
  <c r="R244" i="2"/>
  <c r="T244" i="2" s="1"/>
  <c r="X244" i="2" l="1"/>
  <c r="O245" i="2"/>
  <c r="Y245" i="2" s="1"/>
  <c r="Q245" i="2"/>
  <c r="S245" i="2" l="1"/>
  <c r="U245" i="2"/>
  <c r="AA245" i="2"/>
  <c r="Z245" i="2" l="1"/>
  <c r="AB245" i="2" s="1"/>
  <c r="AC245" i="2" s="1"/>
  <c r="V245" i="2"/>
  <c r="W245" i="2" s="1"/>
  <c r="I245" i="2" s="1"/>
  <c r="R245" i="2"/>
  <c r="T245" i="2" s="1"/>
  <c r="X245" i="2" l="1"/>
  <c r="O246" i="2"/>
  <c r="Y246" i="2" s="1"/>
  <c r="Q246" i="2" l="1"/>
  <c r="S246" i="2"/>
  <c r="AA246" i="2"/>
  <c r="U246" i="2"/>
  <c r="Z246" i="2" l="1"/>
  <c r="AB246" i="2" s="1"/>
  <c r="AC246" i="2" s="1"/>
  <c r="V246" i="2"/>
  <c r="W246" i="2" s="1"/>
  <c r="I246" i="2" s="1"/>
  <c r="R246" i="2"/>
  <c r="T246" i="2" s="1"/>
  <c r="X246" i="2" l="1"/>
  <c r="O247" i="2"/>
  <c r="Y247" i="2" s="1"/>
  <c r="Q247" i="2"/>
  <c r="S247" i="2" l="1"/>
  <c r="U247" i="2"/>
  <c r="AA247" i="2"/>
  <c r="Z247" i="2" l="1"/>
  <c r="AB247" i="2" s="1"/>
  <c r="AC247" i="2" s="1"/>
  <c r="V247" i="2"/>
  <c r="W247" i="2" s="1"/>
  <c r="I247" i="2" s="1"/>
  <c r="R247" i="2"/>
  <c r="T247" i="2" s="1"/>
  <c r="X247" i="2" l="1"/>
  <c r="O248" i="2"/>
  <c r="Y248" i="2" s="1"/>
  <c r="U248" i="2" l="1"/>
  <c r="AA248" i="2"/>
  <c r="Q248" i="2"/>
  <c r="S248" i="2" l="1"/>
  <c r="Z248" i="2"/>
  <c r="AB248" i="2" s="1"/>
  <c r="AC248" i="2" s="1"/>
  <c r="V248" i="2" l="1"/>
  <c r="W248" i="2" s="1"/>
  <c r="I248" i="2" s="1"/>
  <c r="R248" i="2"/>
  <c r="T248" i="2" s="1"/>
  <c r="X248" i="2" l="1"/>
  <c r="O249" i="2"/>
  <c r="Y249" i="2" s="1"/>
  <c r="AA249" i="2" l="1"/>
  <c r="U249" i="2"/>
  <c r="Q249" i="2"/>
  <c r="S249" i="2" l="1"/>
  <c r="Z249" i="2"/>
  <c r="AB249" i="2" l="1"/>
  <c r="AC249" i="2" s="1"/>
  <c r="V249" i="2"/>
  <c r="W249" i="2" s="1"/>
  <c r="I249" i="2" s="1"/>
  <c r="R249" i="2"/>
  <c r="T249" i="2" s="1"/>
  <c r="X249" i="2" l="1"/>
  <c r="O250" i="2"/>
  <c r="Y250" i="2" s="1"/>
  <c r="Q250" i="2"/>
  <c r="S250" i="2" l="1"/>
  <c r="U250" i="2"/>
  <c r="AA250" i="2"/>
  <c r="Z250" i="2" l="1"/>
  <c r="V250" i="2"/>
  <c r="W250" i="2" s="1"/>
  <c r="I250" i="2" s="1"/>
  <c r="R250" i="2"/>
  <c r="T250" i="2" s="1"/>
  <c r="X250" i="2" l="1"/>
  <c r="O251" i="2"/>
  <c r="Y251" i="2" s="1"/>
  <c r="AB250" i="2"/>
  <c r="AC250" i="2" s="1"/>
  <c r="AA251" i="2" l="1"/>
  <c r="U251" i="2"/>
  <c r="Q251" i="2"/>
  <c r="S251" i="2" l="1"/>
  <c r="R251" i="2"/>
  <c r="T251" i="2" s="1"/>
  <c r="X251" i="2" s="1"/>
  <c r="Z251" i="2"/>
  <c r="O252" i="2" l="1"/>
  <c r="Y252" i="2" s="1"/>
  <c r="U252" i="2"/>
  <c r="AB251" i="2"/>
  <c r="AC251" i="2" s="1"/>
  <c r="V251" i="2"/>
  <c r="W251" i="2" s="1"/>
  <c r="I251" i="2" s="1"/>
  <c r="Q252" i="2" l="1"/>
  <c r="S252" i="2" s="1"/>
  <c r="AA252" i="2"/>
  <c r="Z252" i="2" s="1"/>
  <c r="AB252" i="2" s="1"/>
  <c r="V252" i="2"/>
  <c r="W252" i="2" s="1"/>
  <c r="I252" i="2" s="1"/>
  <c r="R252" i="2"/>
  <c r="T252" i="2" s="1"/>
  <c r="AC252" i="2" l="1"/>
  <c r="X252" i="2"/>
  <c r="O253" i="2"/>
  <c r="Y255" i="2" l="1"/>
  <c r="Y12" i="2" s="1"/>
  <c r="Y253" i="2"/>
  <c r="U253" i="2"/>
  <c r="AA253" i="2"/>
  <c r="Z253" i="2" s="1"/>
  <c r="Q253" i="2"/>
  <c r="Y10" i="2" l="1"/>
  <c r="X6" i="2" s="1"/>
  <c r="D12" i="2" s="1"/>
  <c r="S253" i="2"/>
  <c r="AB253" i="2"/>
  <c r="AC253" i="2" s="1"/>
  <c r="AA255" i="2" s="1"/>
  <c r="AA10" i="2" s="1"/>
  <c r="X7" i="2" l="1"/>
  <c r="G12" i="2" s="1"/>
  <c r="V253" i="2"/>
  <c r="W253" i="2" s="1"/>
  <c r="R253" i="2"/>
  <c r="T253" i="2" s="1"/>
  <c r="X253" i="2" s="1"/>
  <c r="X255" i="2" s="1"/>
  <c r="I253" i="2" l="1"/>
  <c r="F255" i="2" s="1"/>
  <c r="H10" i="2" s="1"/>
  <c r="U255" i="2"/>
  <c r="V10" i="2" s="1"/>
  <c r="Z10" i="2" l="1"/>
  <c r="B10" i="2" s="1"/>
  <c r="S10" i="2" l="1"/>
  <c r="D10" i="2"/>
  <c r="P10" i="2"/>
</calcChain>
</file>

<file path=xl/sharedStrings.xml><?xml version="1.0" encoding="utf-8"?>
<sst xmlns="http://schemas.openxmlformats.org/spreadsheetml/2006/main" count="158" uniqueCount="70">
  <si>
    <t>Tilgung</t>
  </si>
  <si>
    <t>Tagesgeld</t>
  </si>
  <si>
    <t xml:space="preserve">Zinssatz </t>
  </si>
  <si>
    <t>Restschuld</t>
  </si>
  <si>
    <t>Zinsen</t>
  </si>
  <si>
    <t>Ersparnis</t>
  </si>
  <si>
    <t>Steuer</t>
  </si>
  <si>
    <t>Rate</t>
  </si>
  <si>
    <t>nein</t>
  </si>
  <si>
    <t>Monat</t>
  </si>
  <si>
    <t>Grenz%</t>
  </si>
  <si>
    <t>Zins%</t>
  </si>
  <si>
    <t xml:space="preserve">Zinsende </t>
  </si>
  <si>
    <t>Monatsanfang</t>
  </si>
  <si>
    <t>Einkommensteuer</t>
  </si>
  <si>
    <t xml:space="preserve">Rate </t>
  </si>
  <si>
    <t>Start</t>
  </si>
  <si>
    <t>AGS</t>
  </si>
  <si>
    <t>Betrag</t>
  </si>
  <si>
    <t xml:space="preserve">Kirchensteuer </t>
  </si>
  <si>
    <t xml:space="preserve">Freistellung </t>
  </si>
  <si>
    <t xml:space="preserve">pro Monat: </t>
  </si>
  <si>
    <t xml:space="preserve">mit AGS: </t>
  </si>
  <si>
    <t>Rohzinsen/Mt</t>
  </si>
  <si>
    <t>Grenzsteuer</t>
  </si>
  <si>
    <t>Endstand</t>
  </si>
  <si>
    <t xml:space="preserve">Gesamt: </t>
  </si>
  <si>
    <t>Rest:</t>
  </si>
  <si>
    <t>regulärer Ablauf</t>
  </si>
  <si>
    <t>Aufwand</t>
  </si>
  <si>
    <t>Jahre:</t>
  </si>
  <si>
    <t>Jahre</t>
  </si>
  <si>
    <t>Monate</t>
  </si>
  <si>
    <t>Tage:</t>
  </si>
  <si>
    <t>Vergleichszeitraum:</t>
  </si>
  <si>
    <t>maximaler Zeitraum</t>
  </si>
  <si>
    <t>Sondertilgung</t>
  </si>
  <si>
    <t>EkSt</t>
  </si>
  <si>
    <r>
      <t>Grenz</t>
    </r>
    <r>
      <rPr>
        <b/>
        <sz val="9"/>
        <color rgb="FF7030A0"/>
        <rFont val="Arial"/>
        <family val="2"/>
      </rPr>
      <t>%</t>
    </r>
  </si>
  <si>
    <t>am Monatsanfang</t>
  </si>
  <si>
    <t/>
  </si>
  <si>
    <t>x</t>
  </si>
  <si>
    <r>
      <t>Grenz</t>
    </r>
    <r>
      <rPr>
        <b/>
        <sz val="9"/>
        <color theme="0" tint="-0.499984740745262"/>
        <rFont val="Arial"/>
        <family val="2"/>
      </rPr>
      <t>%</t>
    </r>
  </si>
  <si>
    <t>^</t>
  </si>
  <si>
    <t>Volltilgung</t>
  </si>
  <si>
    <t xml:space="preserve"> Restschuld zum "Start"-Datum aus dem entsprechenden Darlehn eintragen</t>
  </si>
  <si>
    <t>Start-Datum der Berechnung eintragen</t>
  </si>
  <si>
    <t>Darlehnsrate eintragen</t>
  </si>
  <si>
    <t>Grenzsteuersatz (Steuerschätzer) eintragen</t>
  </si>
  <si>
    <t>Darlehnszinssatz eintragen</t>
  </si>
  <si>
    <t>Tagesgeldzins eintragen</t>
  </si>
  <si>
    <t>Freistellung eintragen</t>
  </si>
  <si>
    <t>Kopfdaten</t>
  </si>
  <si>
    <t>Bewegungsdaten</t>
  </si>
  <si>
    <t>Modus Volltilgung</t>
  </si>
  <si>
    <t>Modus Sondertilgung</t>
  </si>
  <si>
    <t xml:space="preserve">Tilgungssumme 
eintragen </t>
  </si>
  <si>
    <r>
      <t xml:space="preserve">Die obigen gelben Felder können </t>
    </r>
    <r>
      <rPr>
        <b/>
        <sz val="14"/>
        <color rgb="FFC00000"/>
        <rFont val="Arial"/>
        <family val="2"/>
      </rPr>
      <t>ausgefüllt</t>
    </r>
    <r>
      <rPr>
        <b/>
        <sz val="14"/>
        <color rgb="FF002060"/>
        <rFont val="Arial"/>
        <family val="2"/>
      </rPr>
      <t xml:space="preserve"> oder </t>
    </r>
    <r>
      <rPr>
        <b/>
        <sz val="14"/>
        <color rgb="FFC00000"/>
        <rFont val="Arial"/>
        <family val="2"/>
      </rPr>
      <t>selektiert</t>
    </r>
    <r>
      <rPr>
        <b/>
        <sz val="14"/>
        <color rgb="FF002060"/>
        <rFont val="Arial"/>
        <family val="2"/>
      </rPr>
      <t xml:space="preserve"> werden. Die
anderen Felder  sind  gesperrt  und  werden vom Programm  berechnet.</t>
    </r>
  </si>
  <si>
    <t>Die Anwendung wurde entsprechend der geltenden Gesetze und Verfahren erstellt und ausgiebig getestet.
Der Ersteller übernimmt jedoch keine Gewähr.  Der Anwender ist für die Eintragungen und Veränderungen
selbst eigenverantwortlich.  Dieses wird hiermit durch die faktische Nutzung dieser Anwendung akzeptiert.</t>
  </si>
  <si>
    <t>Hierbei wird die Restschuld als Tilgungsbetrag und Tagesgeldanlage zum Vergleich herangezogen.</t>
  </si>
  <si>
    <t>Hierbei wird die Tilgungssumme als Tilgungsbetrag und Tagesgeldanlage zum Vergleich herangezogen.</t>
  </si>
  <si>
    <t>Ende-Datum der Zinsbindung eintragen</t>
  </si>
  <si>
    <t xml:space="preserve"> "Volltilgung" selektieren </t>
  </si>
  <si>
    <t xml:space="preserve"> "Sondertilgung" selektieren </t>
  </si>
  <si>
    <r>
      <rPr>
        <sz val="18"/>
        <color rgb="FFC00000"/>
        <rFont val="Algerian"/>
        <family val="5"/>
      </rPr>
      <t>€</t>
    </r>
    <r>
      <rPr>
        <sz val="10"/>
        <color rgb="FF006666"/>
        <rFont val="Algerian"/>
        <family val="5"/>
      </rPr>
      <t>FLUX</t>
    </r>
  </si>
  <si>
    <r>
      <rPr>
        <b/>
        <sz val="26"/>
        <color theme="1" tint="0.249977111117893"/>
        <rFont val="Arial"/>
        <family val="2"/>
      </rPr>
      <t xml:space="preserve">Vergleich  </t>
    </r>
    <r>
      <rPr>
        <b/>
        <sz val="26"/>
        <color theme="7" tint="-0.249977111117893"/>
        <rFont val="Arial"/>
        <family val="2"/>
      </rPr>
      <t xml:space="preserve">Tilgung  </t>
    </r>
    <r>
      <rPr>
        <b/>
        <sz val="26"/>
        <color theme="1" tint="0.249977111117893"/>
        <rFont val="Arial"/>
        <family val="2"/>
      </rPr>
      <t xml:space="preserve">&lt; versus &gt;  </t>
    </r>
    <r>
      <rPr>
        <b/>
        <sz val="26"/>
        <color theme="9" tint="-0.249977111117893"/>
        <rFont val="Arial"/>
        <family val="2"/>
      </rPr>
      <t>Tagesgeld</t>
    </r>
  </si>
  <si>
    <t>V 25-104</t>
  </si>
  <si>
    <r>
      <rPr>
        <sz val="20"/>
        <color rgb="FFC00000"/>
        <rFont val="Algerian"/>
        <family val="5"/>
      </rPr>
      <t>€</t>
    </r>
    <r>
      <rPr>
        <sz val="12"/>
        <color rgb="FF006666"/>
        <rFont val="Algerian"/>
        <family val="5"/>
      </rPr>
      <t>FLUX</t>
    </r>
  </si>
  <si>
    <r>
      <t>Kirchensteuer "</t>
    </r>
    <r>
      <rPr>
        <u/>
        <sz val="8"/>
        <color rgb="FFC00000"/>
        <rFont val="Arial"/>
        <family val="2"/>
      </rPr>
      <t>ja</t>
    </r>
    <r>
      <rPr>
        <sz val="8"/>
        <color rgb="FFC00000"/>
        <rFont val="Arial"/>
        <family val="2"/>
      </rPr>
      <t>" oder "</t>
    </r>
    <r>
      <rPr>
        <u/>
        <sz val="8"/>
        <color rgb="FFC00000"/>
        <rFont val="Arial"/>
        <family val="2"/>
      </rPr>
      <t>nein</t>
    </r>
    <r>
      <rPr>
        <sz val="8"/>
        <color rgb="FFC00000"/>
        <rFont val="Arial"/>
        <family val="2"/>
      </rPr>
      <t>" selektieren</t>
    </r>
  </si>
  <si>
    <r>
      <t xml:space="preserve"> Die mit </t>
    </r>
    <r>
      <rPr>
        <u/>
        <sz val="8"/>
        <color rgb="FFC00000"/>
        <rFont val="Wingdings"/>
        <charset val="2"/>
      </rPr>
      <t>x</t>
    </r>
    <r>
      <rPr>
        <sz val="8"/>
        <color rgb="FFC00000"/>
        <rFont val="Arial"/>
        <family val="2"/>
      </rPr>
      <t xml:space="preserve"> gekennzeichneten Leerzeilen können durch De-Selektion des "</t>
    </r>
    <r>
      <rPr>
        <u/>
        <sz val="8"/>
        <color rgb="FFC00000"/>
        <rFont val="Arial"/>
        <family val="2"/>
      </rPr>
      <t>x</t>
    </r>
    <r>
      <rPr>
        <sz val="8"/>
        <color rgb="FFC00000"/>
        <rFont val="Arial"/>
        <family val="2"/>
      </rPr>
      <t>" ausgeblendet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</si>
</sst>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0\ &quot;€&quot;;\-#,##0\ &quot;€&quot;"/>
    <numFmt numFmtId="6" formatCode="#,##0\ &quot;€&quot;;[Red]\-#,##0\ &quot;€&quot;"/>
    <numFmt numFmtId="7" formatCode="#,##0.00\ &quot;€&quot;;\-#,##0.00\ &quot;€&quot;"/>
    <numFmt numFmtId="164" formatCode="&quot;anzulegender Betrag: &quot;#,##0\ &quot;€&quot;"/>
    <numFmt numFmtId="165" formatCode="mmm\ yyyy"/>
    <numFmt numFmtId="166" formatCode="#,##0_ ;\-#,##0\ "/>
    <numFmt numFmtId="167" formatCode="#,##0.00\ &quot;€&quot;"/>
    <numFmt numFmtId="168" formatCode="&quot;und &quot;#,##0&quot; Monate&quot;"/>
    <numFmt numFmtId="169" formatCode="&quot;Vergleichszeitraum: &quot;#,##0&quot; Jahre&quot;"/>
    <numFmt numFmtId="170" formatCode="&quot;Tilgungsersparnis: &quot;#,##0.00\ &quot;€&quot;"/>
    <numFmt numFmtId="171" formatCode="&quot;Zinsertrag: &quot;#,##0.00\ &quot;€&quot;"/>
  </numFmts>
  <fonts count="79" x14ac:knownFonts="1">
    <font>
      <sz val="10"/>
      <color theme="1"/>
      <name val="Arial"/>
      <family val="2"/>
    </font>
    <font>
      <sz val="10"/>
      <color theme="1"/>
      <name val="Arial"/>
      <family val="2"/>
    </font>
    <font>
      <sz val="11"/>
      <color theme="1"/>
      <name val="Arial"/>
      <family val="2"/>
    </font>
    <font>
      <sz val="12"/>
      <color theme="1"/>
      <name val="Arial"/>
      <family val="2"/>
    </font>
    <font>
      <b/>
      <sz val="11"/>
      <color rgb="FF002060"/>
      <name val="Arial"/>
      <family val="2"/>
    </font>
    <font>
      <b/>
      <sz val="11"/>
      <color rgb="FF006666"/>
      <name val="Arial"/>
      <family val="2"/>
    </font>
    <font>
      <b/>
      <sz val="11"/>
      <color theme="1"/>
      <name val="Arial"/>
      <family val="2"/>
    </font>
    <font>
      <b/>
      <sz val="10"/>
      <color theme="1"/>
      <name val="Arial"/>
      <family val="2"/>
    </font>
    <font>
      <b/>
      <sz val="10"/>
      <color rgb="FFC00000"/>
      <name val="Arial"/>
      <family val="2"/>
    </font>
    <font>
      <b/>
      <sz val="10"/>
      <color rgb="FF002060"/>
      <name val="Arial"/>
      <family val="2"/>
    </font>
    <font>
      <b/>
      <sz val="10"/>
      <color rgb="FF006666"/>
      <name val="Arial"/>
      <family val="2"/>
    </font>
    <font>
      <b/>
      <sz val="8"/>
      <color rgb="FFC00000"/>
      <name val="Arial"/>
      <family val="2"/>
    </font>
    <font>
      <b/>
      <sz val="8"/>
      <color rgb="FFC00000"/>
      <name val="Wingdings"/>
      <charset val="2"/>
    </font>
    <font>
      <b/>
      <sz val="10"/>
      <color rgb="FF7030A0"/>
      <name val="Arial"/>
      <family val="2"/>
    </font>
    <font>
      <sz val="8"/>
      <color theme="0"/>
      <name val="Arial"/>
      <family val="2"/>
    </font>
    <font>
      <b/>
      <sz val="8"/>
      <color theme="0"/>
      <name val="Arial"/>
      <family val="2"/>
    </font>
    <font>
      <b/>
      <sz val="10"/>
      <color theme="0" tint="-0.499984740745262"/>
      <name val="Arial"/>
      <family val="2"/>
    </font>
    <font>
      <b/>
      <sz val="16"/>
      <color rgb="FF002060"/>
      <name val="Arial"/>
      <family val="2"/>
    </font>
    <font>
      <sz val="8"/>
      <color theme="0" tint="-0.499984740745262"/>
      <name val="Arial"/>
      <family val="2"/>
    </font>
    <font>
      <b/>
      <sz val="11"/>
      <color rgb="FF7030A0"/>
      <name val="Arial"/>
      <family val="2"/>
    </font>
    <font>
      <b/>
      <sz val="11"/>
      <color theme="0" tint="-0.499984740745262"/>
      <name val="Arial"/>
      <family val="2"/>
    </font>
    <font>
      <sz val="10"/>
      <color theme="0"/>
      <name val="Arial"/>
      <family val="2"/>
    </font>
    <font>
      <b/>
      <sz val="9"/>
      <color theme="1"/>
      <name val="Arial"/>
      <family val="2"/>
    </font>
    <font>
      <sz val="11"/>
      <color theme="0"/>
      <name val="Arial"/>
      <family val="2"/>
    </font>
    <font>
      <b/>
      <sz val="10"/>
      <color rgb="FF7030A0"/>
      <name val="Wingdings"/>
      <charset val="2"/>
    </font>
    <font>
      <sz val="10"/>
      <color rgb="FF7030A0"/>
      <name val="Arial"/>
      <family val="2"/>
    </font>
    <font>
      <b/>
      <sz val="14"/>
      <color theme="0"/>
      <name val="Arial"/>
      <family val="2"/>
    </font>
    <font>
      <b/>
      <sz val="14"/>
      <color theme="7" tint="-0.249977111117893"/>
      <name val="Arial"/>
      <family val="2"/>
    </font>
    <font>
      <b/>
      <sz val="14"/>
      <color rgb="FF002060"/>
      <name val="Arial"/>
      <family val="2"/>
    </font>
    <font>
      <sz val="14"/>
      <color theme="0"/>
      <name val="Arial"/>
      <family val="2"/>
    </font>
    <font>
      <b/>
      <sz val="14"/>
      <color rgb="FF006666"/>
      <name val="Arial"/>
      <family val="2"/>
    </font>
    <font>
      <b/>
      <sz val="14"/>
      <color theme="1" tint="0.249977111117893"/>
      <name val="Arial"/>
      <family val="2"/>
    </font>
    <font>
      <sz val="11"/>
      <color rgb="FFC00000"/>
      <name val="Arial"/>
      <family val="2"/>
    </font>
    <font>
      <sz val="10"/>
      <color theme="1" tint="0.249977111117893"/>
      <name val="Arial"/>
      <family val="2"/>
    </font>
    <font>
      <sz val="11"/>
      <color theme="1" tint="0.249977111117893"/>
      <name val="Arial"/>
      <family val="2"/>
    </font>
    <font>
      <sz val="12"/>
      <color theme="1" tint="0.249977111117893"/>
      <name val="Arial"/>
      <family val="2"/>
    </font>
    <font>
      <b/>
      <sz val="11"/>
      <color theme="1" tint="0.249977111117893"/>
      <name val="Arial"/>
      <family val="2"/>
    </font>
    <font>
      <b/>
      <sz val="8"/>
      <color theme="1" tint="0.249977111117893"/>
      <name val="Arial"/>
      <family val="2"/>
    </font>
    <font>
      <b/>
      <sz val="10"/>
      <color theme="1" tint="0.249977111117893"/>
      <name val="Arial"/>
      <family val="2"/>
    </font>
    <font>
      <b/>
      <sz val="12"/>
      <color theme="7" tint="-0.249977111117893"/>
      <name val="Arial"/>
      <family val="2"/>
    </font>
    <font>
      <sz val="12"/>
      <color theme="0"/>
      <name val="Arial"/>
      <family val="2"/>
    </font>
    <font>
      <b/>
      <sz val="12"/>
      <color theme="9" tint="-0.249977111117893"/>
      <name val="Arial"/>
      <family val="2"/>
    </font>
    <font>
      <b/>
      <sz val="16"/>
      <color theme="0"/>
      <name val="Arial"/>
      <family val="2"/>
    </font>
    <font>
      <b/>
      <sz val="16"/>
      <color rgb="FFFFFF00"/>
      <name val="Arial"/>
      <family val="2"/>
    </font>
    <font>
      <sz val="10"/>
      <color rgb="FFC00000"/>
      <name val="Arial"/>
      <family val="2"/>
    </font>
    <font>
      <b/>
      <sz val="16"/>
      <color rgb="FFC00000"/>
      <name val="Arial"/>
      <family val="2"/>
    </font>
    <font>
      <sz val="12"/>
      <color rgb="FFC00000"/>
      <name val="Arial"/>
      <family val="2"/>
    </font>
    <font>
      <b/>
      <sz val="11"/>
      <color rgb="FFC00000"/>
      <name val="Arial"/>
      <family val="2"/>
    </font>
    <font>
      <b/>
      <sz val="14"/>
      <color rgb="FFC00000"/>
      <name val="Arial"/>
      <family val="2"/>
    </font>
    <font>
      <sz val="10"/>
      <color rgb="FF002060"/>
      <name val="Arial"/>
      <family val="2"/>
    </font>
    <font>
      <sz val="11"/>
      <color rgb="FF002060"/>
      <name val="Arial"/>
      <family val="2"/>
    </font>
    <font>
      <sz val="12"/>
      <color rgb="FF002060"/>
      <name val="Arial"/>
      <family val="2"/>
    </font>
    <font>
      <b/>
      <sz val="8"/>
      <color rgb="FF002060"/>
      <name val="Arial"/>
      <family val="2"/>
    </font>
    <font>
      <b/>
      <sz val="12"/>
      <color rgb="FF002060"/>
      <name val="Arial"/>
      <family val="2"/>
    </font>
    <font>
      <b/>
      <sz val="9"/>
      <color rgb="FF7030A0"/>
      <name val="Arial"/>
      <family val="2"/>
    </font>
    <font>
      <b/>
      <sz val="9"/>
      <color theme="1" tint="0.249977111117893"/>
      <name val="Arial"/>
      <family val="2"/>
    </font>
    <font>
      <b/>
      <sz val="9"/>
      <color theme="0" tint="-0.499984740745262"/>
      <name val="Arial"/>
      <family val="2"/>
    </font>
    <font>
      <sz val="10"/>
      <color theme="0" tint="-0.499984740745262"/>
      <name val="Arial"/>
      <family val="2"/>
    </font>
    <font>
      <b/>
      <sz val="8"/>
      <color theme="0" tint="-0.499984740745262"/>
      <name val="Wingdings"/>
      <charset val="2"/>
    </font>
    <font>
      <sz val="11"/>
      <color theme="0" tint="-0.499984740745262"/>
      <name val="Arial"/>
      <family val="2"/>
    </font>
    <font>
      <b/>
      <sz val="16"/>
      <color theme="1"/>
      <name val="Arial"/>
      <family val="2"/>
    </font>
    <font>
      <sz val="16"/>
      <color theme="1"/>
      <name val="Arial"/>
      <family val="2"/>
    </font>
    <font>
      <b/>
      <sz val="16"/>
      <color theme="0" tint="-0.499984740745262"/>
      <name val="Arial"/>
      <family val="2"/>
    </font>
    <font>
      <b/>
      <sz val="14"/>
      <color rgb="FF008080"/>
      <name val="Arial"/>
      <family val="2"/>
    </font>
    <font>
      <sz val="14"/>
      <color theme="7" tint="-0.249977111117893"/>
      <name val="Algerian"/>
      <family val="5"/>
    </font>
    <font>
      <sz val="18"/>
      <color rgb="FFC00000"/>
      <name val="Algerian"/>
      <family val="5"/>
    </font>
    <font>
      <sz val="10"/>
      <color rgb="FF006666"/>
      <name val="Algerian"/>
      <family val="5"/>
    </font>
    <font>
      <b/>
      <sz val="26"/>
      <color theme="1"/>
      <name val="Arial"/>
      <family val="2"/>
    </font>
    <font>
      <b/>
      <sz val="26"/>
      <color theme="1" tint="0.249977111117893"/>
      <name val="Arial"/>
      <family val="2"/>
    </font>
    <font>
      <b/>
      <sz val="26"/>
      <color theme="7" tint="-0.249977111117893"/>
      <name val="Arial"/>
      <family val="2"/>
    </font>
    <font>
      <b/>
      <sz val="26"/>
      <color theme="9" tint="-0.249977111117893"/>
      <name val="Arial"/>
      <family val="2"/>
    </font>
    <font>
      <b/>
      <sz val="12"/>
      <color theme="1" tint="0.249977111117893"/>
      <name val="Arial"/>
      <family val="2"/>
    </font>
    <font>
      <sz val="16"/>
      <color theme="1"/>
      <name val="Algerian"/>
      <family val="5"/>
    </font>
    <font>
      <sz val="20"/>
      <color rgb="FFC00000"/>
      <name val="Algerian"/>
      <family val="5"/>
    </font>
    <font>
      <sz val="12"/>
      <color rgb="FF006666"/>
      <name val="Algerian"/>
      <family val="5"/>
    </font>
    <font>
      <sz val="8"/>
      <color rgb="FFC00000"/>
      <name val="Arial"/>
      <family val="2"/>
    </font>
    <font>
      <u/>
      <sz val="8"/>
      <color rgb="FFC00000"/>
      <name val="Arial"/>
      <family val="2"/>
    </font>
    <font>
      <u/>
      <sz val="8"/>
      <color rgb="FFC00000"/>
      <name val="Wingdings"/>
      <charset val="2"/>
    </font>
    <font>
      <b/>
      <i/>
      <sz val="16"/>
      <color rgb="FF0070C0"/>
      <name val="Arial"/>
      <family val="2"/>
    </font>
  </fonts>
  <fills count="17">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C00000"/>
        <bgColor indexed="64"/>
      </patternFill>
    </fill>
    <fill>
      <patternFill patternType="solid">
        <fgColor theme="7" tint="0.59999389629810485"/>
        <bgColor indexed="64"/>
      </patternFill>
    </fill>
    <fill>
      <patternFill patternType="solid">
        <fgColor rgb="FFFF0000"/>
        <bgColor indexed="64"/>
      </patternFill>
    </fill>
    <fill>
      <patternFill patternType="solid">
        <fgColor rgb="FFFFCCCC"/>
        <bgColor indexed="64"/>
      </patternFill>
    </fill>
    <fill>
      <patternFill patternType="solid">
        <fgColor theme="5"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n">
        <color indexed="64"/>
      </bottom>
      <diagonal/>
    </border>
    <border>
      <left/>
      <right style="thin">
        <color indexed="64"/>
      </right>
      <top/>
      <bottom/>
      <diagonal/>
    </border>
    <border>
      <left style="thin">
        <color indexed="64"/>
      </left>
      <right/>
      <top/>
      <bottom/>
      <diagonal/>
    </border>
    <border>
      <left style="thick">
        <color theme="0"/>
      </left>
      <right/>
      <top style="thick">
        <color theme="0"/>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ck">
        <color theme="0"/>
      </right>
      <top style="thick">
        <color theme="0"/>
      </top>
      <bottom/>
      <diagonal/>
    </border>
  </borders>
  <cellStyleXfs count="2">
    <xf numFmtId="0" fontId="0" fillId="0" borderId="0"/>
    <xf numFmtId="9" fontId="1" fillId="0" borderId="0" applyFont="0" applyFill="0" applyBorder="0" applyAlignment="0" applyProtection="0"/>
  </cellStyleXfs>
  <cellXfs count="240">
    <xf numFmtId="0" fontId="0" fillId="0" borderId="0" xfId="0"/>
    <xf numFmtId="7" fontId="0" fillId="0" borderId="0" xfId="0" applyNumberFormat="1"/>
    <xf numFmtId="165" fontId="9" fillId="0" borderId="1" xfId="0" applyNumberFormat="1" applyFont="1" applyBorder="1"/>
    <xf numFmtId="7" fontId="8" fillId="0" borderId="1" xfId="0" applyNumberFormat="1" applyFont="1" applyBorder="1"/>
    <xf numFmtId="7" fontId="7" fillId="0" borderId="1" xfId="0" applyNumberFormat="1" applyFont="1" applyBorder="1" applyAlignment="1">
      <alignment horizontal="right"/>
    </xf>
    <xf numFmtId="7" fontId="11" fillId="0" borderId="0" xfId="0" applyNumberFormat="1" applyFont="1" applyAlignment="1" applyProtection="1">
      <alignment horizontal="center" vertical="center"/>
      <protection locked="0"/>
    </xf>
    <xf numFmtId="7" fontId="10" fillId="5" borderId="1" xfId="0" applyNumberFormat="1" applyFont="1" applyFill="1" applyBorder="1" applyAlignment="1">
      <alignment vertical="center"/>
    </xf>
    <xf numFmtId="7" fontId="13" fillId="0" borderId="1" xfId="0" applyNumberFormat="1" applyFont="1" applyBorder="1"/>
    <xf numFmtId="10" fontId="19" fillId="6" borderId="4" xfId="1" applyNumberFormat="1" applyFont="1" applyFill="1" applyBorder="1" applyAlignment="1" applyProtection="1">
      <alignment horizontal="center" vertical="center"/>
      <protection locked="0"/>
    </xf>
    <xf numFmtId="7" fontId="21" fillId="0" borderId="2" xfId="0" applyNumberFormat="1" applyFont="1" applyBorder="1" applyAlignment="1">
      <alignment horizontal="center" vertical="center"/>
    </xf>
    <xf numFmtId="7" fontId="0" fillId="0" borderId="0" xfId="0" applyNumberFormat="1" applyAlignment="1">
      <alignment vertical="center"/>
    </xf>
    <xf numFmtId="7" fontId="21" fillId="0" borderId="0" xfId="0" applyNumberFormat="1" applyFont="1" applyAlignment="1">
      <alignment horizontal="center" vertical="center"/>
    </xf>
    <xf numFmtId="7" fontId="2" fillId="0" borderId="0" xfId="0" applyNumberFormat="1" applyFont="1" applyAlignment="1">
      <alignment vertical="center"/>
    </xf>
    <xf numFmtId="7" fontId="23" fillId="0" borderId="0" xfId="0" applyNumberFormat="1" applyFont="1" applyAlignment="1">
      <alignment horizontal="center" vertical="center"/>
    </xf>
    <xf numFmtId="0" fontId="24" fillId="0" borderId="0" xfId="0" applyFont="1" applyAlignment="1">
      <alignment horizontal="center" vertical="center"/>
    </xf>
    <xf numFmtId="7" fontId="3" fillId="0" borderId="0" xfId="0" applyNumberFormat="1" applyFont="1" applyAlignment="1">
      <alignment horizontal="right" vertical="center"/>
    </xf>
    <xf numFmtId="7" fontId="25" fillId="0" borderId="0" xfId="0" applyNumberFormat="1" applyFont="1" applyAlignment="1">
      <alignment horizontal="center" vertical="center"/>
    </xf>
    <xf numFmtId="7" fontId="23" fillId="0" borderId="0" xfId="0" applyNumberFormat="1" applyFont="1" applyAlignment="1">
      <alignment vertical="center"/>
    </xf>
    <xf numFmtId="7" fontId="7" fillId="0" borderId="0" xfId="0" applyNumberFormat="1" applyFont="1" applyAlignment="1">
      <alignment horizontal="left" vertical="center"/>
    </xf>
    <xf numFmtId="7" fontId="7" fillId="0" borderId="0" xfId="0" applyNumberFormat="1" applyFont="1" applyAlignment="1">
      <alignment horizontal="right" vertical="center"/>
    </xf>
    <xf numFmtId="7" fontId="10" fillId="0" borderId="0" xfId="0" applyNumberFormat="1" applyFont="1" applyAlignment="1">
      <alignment horizontal="right" vertical="center"/>
    </xf>
    <xf numFmtId="7" fontId="16" fillId="0" borderId="0" xfId="0" applyNumberFormat="1" applyFont="1" applyAlignment="1">
      <alignment horizontal="right" vertical="center"/>
    </xf>
    <xf numFmtId="7" fontId="7" fillId="0" borderId="0" xfId="0" applyNumberFormat="1" applyFont="1" applyAlignment="1">
      <alignment vertical="center"/>
    </xf>
    <xf numFmtId="7" fontId="31" fillId="0" borderId="0" xfId="0" applyNumberFormat="1" applyFont="1" applyAlignment="1">
      <alignment vertical="center"/>
    </xf>
    <xf numFmtId="7" fontId="27" fillId="0" borderId="6" xfId="0" applyNumberFormat="1" applyFont="1" applyBorder="1" applyAlignment="1">
      <alignment vertical="center"/>
    </xf>
    <xf numFmtId="166" fontId="29" fillId="0" borderId="8" xfId="0" applyNumberFormat="1" applyFont="1" applyBorder="1" applyAlignment="1">
      <alignment horizontal="center" vertical="center"/>
    </xf>
    <xf numFmtId="7" fontId="18" fillId="0" borderId="0" xfId="0" applyNumberFormat="1" applyFont="1" applyAlignment="1">
      <alignment horizontal="center"/>
    </xf>
    <xf numFmtId="7" fontId="7" fillId="8" borderId="1" xfId="0" applyNumberFormat="1" applyFont="1" applyFill="1" applyBorder="1" applyAlignment="1">
      <alignment horizontal="center" vertical="center"/>
    </xf>
    <xf numFmtId="7" fontId="9" fillId="8" borderId="1" xfId="0" applyNumberFormat="1" applyFont="1" applyFill="1" applyBorder="1" applyAlignment="1">
      <alignment horizontal="center" vertical="center"/>
    </xf>
    <xf numFmtId="7" fontId="8" fillId="8" borderId="1" xfId="0" applyNumberFormat="1" applyFont="1" applyFill="1" applyBorder="1" applyAlignment="1">
      <alignment horizontal="center" vertical="center"/>
    </xf>
    <xf numFmtId="7" fontId="13" fillId="8" borderId="1" xfId="0" applyNumberFormat="1" applyFont="1" applyFill="1" applyBorder="1" applyAlignment="1">
      <alignment horizontal="center" vertical="center"/>
    </xf>
    <xf numFmtId="7" fontId="10" fillId="8" borderId="1" xfId="0" applyNumberFormat="1" applyFont="1" applyFill="1" applyBorder="1" applyAlignment="1">
      <alignment horizontal="center" vertical="center"/>
    </xf>
    <xf numFmtId="165" fontId="9" fillId="0" borderId="1" xfId="0" applyNumberFormat="1" applyFont="1" applyBorder="1" applyAlignment="1">
      <alignment vertical="center"/>
    </xf>
    <xf numFmtId="7" fontId="7" fillId="0" borderId="1" xfId="0" applyNumberFormat="1" applyFont="1" applyBorder="1" applyAlignment="1">
      <alignment vertical="center"/>
    </xf>
    <xf numFmtId="7" fontId="9" fillId="0" borderId="1" xfId="0" applyNumberFormat="1" applyFont="1" applyBorder="1" applyAlignment="1">
      <alignment vertical="center"/>
    </xf>
    <xf numFmtId="7" fontId="8" fillId="0" borderId="1" xfId="0" applyNumberFormat="1" applyFont="1" applyBorder="1" applyAlignment="1">
      <alignment vertical="center"/>
    </xf>
    <xf numFmtId="7" fontId="7" fillId="0" borderId="1" xfId="0" applyNumberFormat="1" applyFont="1" applyBorder="1" applyAlignment="1">
      <alignment horizontal="right" vertical="center"/>
    </xf>
    <xf numFmtId="10" fontId="13" fillId="0" borderId="1" xfId="1" applyNumberFormat="1" applyFont="1" applyBorder="1" applyAlignment="1" applyProtection="1">
      <alignment horizontal="right" vertical="center"/>
    </xf>
    <xf numFmtId="7" fontId="13" fillId="0" borderId="1" xfId="0" applyNumberFormat="1" applyFont="1" applyBorder="1" applyAlignment="1">
      <alignment vertical="center"/>
    </xf>
    <xf numFmtId="7" fontId="9" fillId="7" borderId="1" xfId="0" applyNumberFormat="1" applyFont="1" applyFill="1" applyBorder="1" applyAlignment="1">
      <alignment vertical="center"/>
    </xf>
    <xf numFmtId="10" fontId="7" fillId="0" borderId="1" xfId="1" applyNumberFormat="1" applyFont="1" applyBorder="1" applyAlignment="1" applyProtection="1">
      <alignment vertical="center"/>
    </xf>
    <xf numFmtId="10" fontId="13" fillId="0" borderId="1" xfId="1" applyNumberFormat="1" applyFont="1" applyBorder="1" applyAlignment="1" applyProtection="1">
      <alignment vertical="center"/>
    </xf>
    <xf numFmtId="14" fontId="0" fillId="0" borderId="0" xfId="0" applyNumberFormat="1" applyAlignment="1">
      <alignment vertical="center"/>
    </xf>
    <xf numFmtId="14" fontId="6" fillId="9" borderId="3" xfId="0" applyNumberFormat="1" applyFont="1" applyFill="1" applyBorder="1" applyAlignment="1" applyProtection="1">
      <alignment horizontal="center" vertical="center"/>
      <protection locked="0"/>
    </xf>
    <xf numFmtId="14" fontId="22" fillId="0" borderId="0" xfId="0" applyNumberFormat="1" applyFont="1" applyAlignment="1" applyProtection="1">
      <alignment horizontal="left" vertical="center"/>
      <protection locked="0"/>
    </xf>
    <xf numFmtId="7" fontId="11" fillId="0" borderId="0" xfId="0" applyNumberFormat="1" applyFont="1" applyAlignment="1">
      <alignment horizontal="center" vertical="center"/>
    </xf>
    <xf numFmtId="7" fontId="32" fillId="0" borderId="0" xfId="0" applyNumberFormat="1" applyFont="1" applyAlignment="1">
      <alignment vertical="center"/>
    </xf>
    <xf numFmtId="7" fontId="12" fillId="0" borderId="0" xfId="0" applyNumberFormat="1" applyFont="1" applyAlignment="1">
      <alignment horizontal="center" vertical="center"/>
    </xf>
    <xf numFmtId="10" fontId="5" fillId="5" borderId="3" xfId="1" applyNumberFormat="1" applyFont="1" applyFill="1" applyBorder="1" applyAlignment="1" applyProtection="1">
      <alignment horizontal="center" vertical="center"/>
      <protection locked="0"/>
    </xf>
    <xf numFmtId="7" fontId="35" fillId="0" borderId="0" xfId="0" applyNumberFormat="1" applyFont="1" applyAlignment="1">
      <alignment horizontal="right" vertical="center"/>
    </xf>
    <xf numFmtId="10" fontId="36" fillId="0" borderId="0" xfId="1" applyNumberFormat="1" applyFont="1" applyFill="1" applyBorder="1" applyAlignment="1" applyProtection="1">
      <alignment horizontal="center" vertical="center"/>
      <protection locked="0"/>
    </xf>
    <xf numFmtId="7" fontId="36" fillId="0" borderId="0" xfId="0" applyNumberFormat="1" applyFont="1" applyAlignment="1">
      <alignment horizontal="center" vertical="center"/>
    </xf>
    <xf numFmtId="7" fontId="33" fillId="0" borderId="0" xfId="0" applyNumberFormat="1" applyFont="1" applyAlignment="1">
      <alignment vertical="center"/>
    </xf>
    <xf numFmtId="7" fontId="34" fillId="0" borderId="0" xfId="0" applyNumberFormat="1" applyFont="1" applyAlignment="1">
      <alignment vertical="center"/>
    </xf>
    <xf numFmtId="7" fontId="38" fillId="0" borderId="1" xfId="0" applyNumberFormat="1" applyFont="1" applyBorder="1" applyAlignment="1">
      <alignment horizontal="center" vertical="center"/>
    </xf>
    <xf numFmtId="7" fontId="38" fillId="0" borderId="1" xfId="0" applyNumberFormat="1" applyFont="1" applyBorder="1" applyAlignment="1">
      <alignment vertical="center"/>
    </xf>
    <xf numFmtId="7" fontId="38" fillId="10" borderId="1" xfId="0" applyNumberFormat="1" applyFont="1" applyFill="1" applyBorder="1" applyAlignment="1">
      <alignment horizontal="center" vertical="center"/>
    </xf>
    <xf numFmtId="7" fontId="7" fillId="11" borderId="1" xfId="0" applyNumberFormat="1" applyFont="1" applyFill="1" applyBorder="1" applyAlignment="1">
      <alignment vertical="center"/>
    </xf>
    <xf numFmtId="7" fontId="13" fillId="0" borderId="1" xfId="0" applyNumberFormat="1" applyFont="1" applyBorder="1" applyAlignment="1">
      <alignment horizontal="center" vertical="center"/>
    </xf>
    <xf numFmtId="7" fontId="23" fillId="0" borderId="9" xfId="0" applyNumberFormat="1" applyFont="1" applyBorder="1" applyAlignment="1">
      <alignment vertical="center"/>
    </xf>
    <xf numFmtId="7" fontId="15" fillId="0" borderId="9" xfId="0" applyNumberFormat="1" applyFont="1" applyBorder="1" applyAlignment="1">
      <alignment horizontal="right" vertical="center"/>
    </xf>
    <xf numFmtId="10" fontId="15" fillId="0" borderId="9" xfId="1" applyNumberFormat="1" applyFont="1" applyFill="1" applyBorder="1" applyAlignment="1" applyProtection="1">
      <alignment horizontal="center" vertical="center"/>
    </xf>
    <xf numFmtId="7" fontId="14" fillId="0" borderId="9" xfId="0" applyNumberFormat="1" applyFont="1" applyBorder="1" applyAlignment="1">
      <alignment horizontal="center" vertical="center"/>
    </xf>
    <xf numFmtId="7" fontId="15" fillId="0" borderId="9" xfId="0" applyNumberFormat="1" applyFont="1" applyBorder="1" applyAlignment="1">
      <alignment vertical="center"/>
    </xf>
    <xf numFmtId="7" fontId="2" fillId="0" borderId="9" xfId="0" applyNumberFormat="1" applyFont="1" applyBorder="1" applyAlignment="1">
      <alignment vertical="center"/>
    </xf>
    <xf numFmtId="7" fontId="3" fillId="0" borderId="9" xfId="0" applyNumberFormat="1" applyFont="1" applyBorder="1" applyAlignment="1">
      <alignment horizontal="right" vertical="center"/>
    </xf>
    <xf numFmtId="7" fontId="39" fillId="0" borderId="0" xfId="0" applyNumberFormat="1" applyFont="1" applyAlignment="1">
      <alignment horizontal="center" vertical="center"/>
    </xf>
    <xf numFmtId="7" fontId="40" fillId="0" borderId="0" xfId="0" applyNumberFormat="1" applyFont="1" applyAlignment="1">
      <alignment vertical="center"/>
    </xf>
    <xf numFmtId="7" fontId="3" fillId="0" borderId="0" xfId="0" applyNumberFormat="1" applyFont="1" applyAlignment="1">
      <alignment vertical="center"/>
    </xf>
    <xf numFmtId="164" fontId="17" fillId="0" borderId="0" xfId="0" applyNumberFormat="1" applyFont="1" applyAlignment="1">
      <alignment horizontal="right" vertical="center"/>
    </xf>
    <xf numFmtId="10" fontId="19" fillId="0" borderId="0" xfId="1" applyNumberFormat="1" applyFont="1" applyFill="1" applyBorder="1" applyAlignment="1" applyProtection="1">
      <alignment horizontal="center" vertical="center"/>
      <protection locked="0"/>
    </xf>
    <xf numFmtId="7" fontId="20" fillId="0" borderId="0" xfId="0" applyNumberFormat="1" applyFont="1" applyAlignment="1" applyProtection="1">
      <alignment horizontal="center" vertical="center"/>
      <protection locked="0"/>
    </xf>
    <xf numFmtId="7" fontId="28" fillId="0" borderId="0" xfId="0" applyNumberFormat="1" applyFont="1" applyAlignment="1">
      <alignment horizontal="center" vertical="center"/>
    </xf>
    <xf numFmtId="7" fontId="9" fillId="15" borderId="1" xfId="0" applyNumberFormat="1" applyFont="1" applyFill="1" applyBorder="1" applyAlignment="1">
      <alignment vertical="center"/>
    </xf>
    <xf numFmtId="7" fontId="9" fillId="15" borderId="1" xfId="0" applyNumberFormat="1" applyFont="1" applyFill="1" applyBorder="1"/>
    <xf numFmtId="166" fontId="43" fillId="14" borderId="0" xfId="0" applyNumberFormat="1" applyFont="1" applyFill="1" applyAlignment="1">
      <alignment horizontal="center" vertical="center"/>
    </xf>
    <xf numFmtId="7" fontId="33" fillId="12" borderId="0" xfId="0" applyNumberFormat="1" applyFont="1" applyFill="1" applyAlignment="1">
      <alignment vertical="center"/>
    </xf>
    <xf numFmtId="7" fontId="0" fillId="12" borderId="0" xfId="0" applyNumberFormat="1" applyFill="1" applyAlignment="1">
      <alignment vertical="center"/>
    </xf>
    <xf numFmtId="7" fontId="44" fillId="12" borderId="0" xfId="0" applyNumberFormat="1" applyFont="1" applyFill="1" applyAlignment="1">
      <alignment vertical="center"/>
    </xf>
    <xf numFmtId="164" fontId="45" fillId="0" borderId="0" xfId="0" applyNumberFormat="1" applyFont="1" applyAlignment="1">
      <alignment horizontal="right" vertical="center"/>
    </xf>
    <xf numFmtId="7" fontId="46" fillId="0" borderId="0" xfId="0" applyNumberFormat="1" applyFont="1" applyAlignment="1">
      <alignment horizontal="right" vertical="center"/>
    </xf>
    <xf numFmtId="10" fontId="47" fillId="0" borderId="0" xfId="1" applyNumberFormat="1" applyFont="1" applyFill="1" applyBorder="1" applyAlignment="1" applyProtection="1">
      <alignment horizontal="center" vertical="center"/>
      <protection locked="0"/>
    </xf>
    <xf numFmtId="7" fontId="47" fillId="0" borderId="0" xfId="0" applyNumberFormat="1" applyFont="1" applyAlignment="1" applyProtection="1">
      <alignment horizontal="center" vertical="center"/>
      <protection locked="0"/>
    </xf>
    <xf numFmtId="10" fontId="11" fillId="0" borderId="0" xfId="1" applyNumberFormat="1" applyFont="1" applyFill="1" applyBorder="1" applyAlignment="1" applyProtection="1">
      <alignment horizontal="center" vertical="center"/>
    </xf>
    <xf numFmtId="7" fontId="48" fillId="0" borderId="0" xfId="0" applyNumberFormat="1" applyFont="1" applyAlignment="1">
      <alignment horizontal="center" vertical="center"/>
    </xf>
    <xf numFmtId="7" fontId="47" fillId="0" borderId="0" xfId="0" applyNumberFormat="1" applyFont="1" applyAlignment="1">
      <alignment horizontal="center" vertical="center"/>
    </xf>
    <xf numFmtId="7" fontId="44" fillId="0" borderId="0" xfId="0" applyNumberFormat="1" applyFont="1" applyAlignment="1">
      <alignment vertical="center"/>
    </xf>
    <xf numFmtId="166" fontId="8" fillId="0" borderId="2" xfId="0" applyNumberFormat="1" applyFont="1" applyBorder="1" applyAlignment="1">
      <alignment vertical="center"/>
    </xf>
    <xf numFmtId="7" fontId="49" fillId="12" borderId="0" xfId="0" applyNumberFormat="1" applyFont="1" applyFill="1" applyAlignment="1">
      <alignment vertical="center"/>
    </xf>
    <xf numFmtId="7" fontId="50" fillId="0" borderId="0" xfId="0" applyNumberFormat="1" applyFont="1" applyAlignment="1">
      <alignment vertical="center"/>
    </xf>
    <xf numFmtId="7" fontId="51" fillId="0" borderId="0" xfId="0" applyNumberFormat="1" applyFont="1" applyAlignment="1">
      <alignment horizontal="right" vertical="center"/>
    </xf>
    <xf numFmtId="10" fontId="4" fillId="0" borderId="0" xfId="1" applyNumberFormat="1" applyFont="1" applyFill="1" applyBorder="1" applyAlignment="1" applyProtection="1">
      <alignment horizontal="center" vertical="center"/>
      <protection locked="0"/>
    </xf>
    <xf numFmtId="7" fontId="4" fillId="0" borderId="0" xfId="0" applyNumberFormat="1" applyFont="1" applyAlignment="1" applyProtection="1">
      <alignment horizontal="center" vertical="center"/>
      <protection locked="0"/>
    </xf>
    <xf numFmtId="10" fontId="52" fillId="0" borderId="0" xfId="1" applyNumberFormat="1" applyFont="1" applyFill="1" applyBorder="1" applyAlignment="1" applyProtection="1">
      <alignment horizontal="center" vertical="center"/>
    </xf>
    <xf numFmtId="7" fontId="4" fillId="0" borderId="0" xfId="0" applyNumberFormat="1" applyFont="1" applyAlignment="1">
      <alignment horizontal="center" vertical="center"/>
    </xf>
    <xf numFmtId="166" fontId="9" fillId="0" borderId="2" xfId="0" applyNumberFormat="1" applyFont="1" applyBorder="1" applyAlignment="1">
      <alignment vertical="center"/>
    </xf>
    <xf numFmtId="7" fontId="49" fillId="0" borderId="0" xfId="0" applyNumberFormat="1" applyFont="1" applyAlignment="1">
      <alignment vertical="center"/>
    </xf>
    <xf numFmtId="10" fontId="15" fillId="0" borderId="0" xfId="1" applyNumberFormat="1" applyFont="1" applyFill="1" applyBorder="1" applyAlignment="1" applyProtection="1">
      <alignment horizontal="center" vertical="center"/>
    </xf>
    <xf numFmtId="7" fontId="36" fillId="0" borderId="0" xfId="0" applyNumberFormat="1" applyFont="1" applyAlignment="1" applyProtection="1">
      <alignment horizontal="center" vertical="center"/>
      <protection locked="0"/>
    </xf>
    <xf numFmtId="10" fontId="37" fillId="0" borderId="0" xfId="1" applyNumberFormat="1" applyFont="1" applyFill="1" applyBorder="1" applyAlignment="1" applyProtection="1">
      <alignment horizontal="center" vertical="center"/>
    </xf>
    <xf numFmtId="7" fontId="31" fillId="0" borderId="0" xfId="0" applyNumberFormat="1" applyFont="1" applyAlignment="1">
      <alignment horizontal="center" vertical="center"/>
    </xf>
    <xf numFmtId="7" fontId="8" fillId="0" borderId="11" xfId="0" applyNumberFormat="1" applyFont="1" applyBorder="1" applyAlignment="1">
      <alignment horizontal="center" vertical="center"/>
    </xf>
    <xf numFmtId="7" fontId="9" fillId="0" borderId="10" xfId="0" applyNumberFormat="1" applyFont="1" applyBorder="1" applyAlignment="1">
      <alignment horizontal="center" vertical="center"/>
    </xf>
    <xf numFmtId="7" fontId="7" fillId="0" borderId="10" xfId="0" applyNumberFormat="1" applyFont="1" applyBorder="1" applyAlignment="1">
      <alignment vertical="center"/>
    </xf>
    <xf numFmtId="164" fontId="42" fillId="4" borderId="6" xfId="0" applyNumberFormat="1" applyFont="1" applyFill="1" applyBorder="1" applyAlignment="1">
      <alignment horizontal="center" vertical="center"/>
    </xf>
    <xf numFmtId="14" fontId="9" fillId="0" borderId="2" xfId="0" applyNumberFormat="1" applyFont="1" applyBorder="1" applyAlignment="1">
      <alignment vertical="center"/>
    </xf>
    <xf numFmtId="14" fontId="9" fillId="7" borderId="1" xfId="0" applyNumberFormat="1" applyFont="1" applyFill="1" applyBorder="1" applyAlignment="1">
      <alignment horizontal="center" vertical="center"/>
    </xf>
    <xf numFmtId="14" fontId="9" fillId="7" borderId="1" xfId="0" applyNumberFormat="1" applyFont="1" applyFill="1" applyBorder="1" applyAlignment="1">
      <alignment vertical="center"/>
    </xf>
    <xf numFmtId="10" fontId="20" fillId="0" borderId="0" xfId="1" applyNumberFormat="1" applyFont="1" applyFill="1" applyBorder="1" applyAlignment="1" applyProtection="1">
      <alignment horizontal="right" vertical="center"/>
      <protection locked="0"/>
    </xf>
    <xf numFmtId="4" fontId="20" fillId="0" borderId="0" xfId="1" applyNumberFormat="1" applyFont="1" applyFill="1" applyBorder="1" applyAlignment="1" applyProtection="1">
      <alignment horizontal="center" vertical="center"/>
      <protection locked="0"/>
    </xf>
    <xf numFmtId="10" fontId="20" fillId="0" borderId="0" xfId="1" applyNumberFormat="1" applyFont="1" applyFill="1" applyBorder="1" applyAlignment="1" applyProtection="1">
      <alignment horizontal="center" vertical="center"/>
      <protection locked="0"/>
    </xf>
    <xf numFmtId="7" fontId="20" fillId="0" borderId="0" xfId="0" applyNumberFormat="1" applyFont="1" applyAlignment="1">
      <alignment horizontal="right" vertical="center"/>
    </xf>
    <xf numFmtId="3" fontId="20" fillId="0" borderId="0" xfId="1" applyNumberFormat="1" applyFont="1" applyFill="1" applyBorder="1" applyAlignment="1" applyProtection="1">
      <alignment horizontal="center" vertical="center"/>
      <protection locked="0"/>
    </xf>
    <xf numFmtId="7" fontId="20" fillId="10" borderId="12" xfId="0" applyNumberFormat="1" applyFont="1" applyFill="1" applyBorder="1" applyAlignment="1" applyProtection="1">
      <alignment horizontal="center" vertical="center"/>
      <protection locked="0"/>
    </xf>
    <xf numFmtId="7" fontId="4" fillId="16" borderId="7" xfId="0" applyNumberFormat="1" applyFont="1" applyFill="1" applyBorder="1" applyAlignment="1">
      <alignment vertical="center"/>
    </xf>
    <xf numFmtId="166" fontId="4" fillId="16" borderId="6" xfId="0" applyNumberFormat="1" applyFont="1" applyFill="1" applyBorder="1" applyAlignment="1">
      <alignment horizontal="right" vertical="center"/>
    </xf>
    <xf numFmtId="7" fontId="53" fillId="16" borderId="6" xfId="0" applyNumberFormat="1" applyFont="1" applyFill="1" applyBorder="1" applyAlignment="1">
      <alignment horizontal="right" vertical="center"/>
    </xf>
    <xf numFmtId="14" fontId="38" fillId="10" borderId="1" xfId="0" applyNumberFormat="1" applyFont="1" applyFill="1" applyBorder="1" applyAlignment="1">
      <alignment vertical="center"/>
    </xf>
    <xf numFmtId="14" fontId="38" fillId="10" borderId="1" xfId="0" applyNumberFormat="1" applyFont="1" applyFill="1" applyBorder="1" applyAlignment="1">
      <alignment horizontal="center" vertical="center"/>
    </xf>
    <xf numFmtId="7" fontId="8" fillId="11" borderId="1" xfId="0" applyNumberFormat="1" applyFont="1" applyFill="1" applyBorder="1" applyAlignment="1">
      <alignment horizontal="center" vertical="center"/>
    </xf>
    <xf numFmtId="7" fontId="39" fillId="0" borderId="0" xfId="0" applyNumberFormat="1" applyFont="1" applyAlignment="1">
      <alignment horizontal="center"/>
    </xf>
    <xf numFmtId="14" fontId="22" fillId="0" borderId="0" xfId="0" applyNumberFormat="1" applyFont="1" applyAlignment="1">
      <alignment horizontal="left"/>
    </xf>
    <xf numFmtId="7" fontId="55" fillId="0" borderId="0" xfId="0" applyNumberFormat="1" applyFont="1" applyAlignment="1">
      <alignment horizontal="right" vertical="center"/>
    </xf>
    <xf numFmtId="14" fontId="55" fillId="0" borderId="13" xfId="0" applyNumberFormat="1" applyFont="1" applyBorder="1" applyAlignment="1">
      <alignment horizontal="left" vertical="center"/>
    </xf>
    <xf numFmtId="7" fontId="16" fillId="8" borderId="1" xfId="0" applyNumberFormat="1" applyFont="1" applyFill="1" applyBorder="1" applyAlignment="1">
      <alignment horizontal="center" vertical="center"/>
    </xf>
    <xf numFmtId="7" fontId="16" fillId="0" borderId="1" xfId="0" applyNumberFormat="1" applyFont="1" applyBorder="1" applyAlignment="1">
      <alignment horizontal="center" vertical="center"/>
    </xf>
    <xf numFmtId="7" fontId="16" fillId="0" borderId="11" xfId="0" applyNumberFormat="1" applyFont="1" applyBorder="1" applyAlignment="1">
      <alignment horizontal="center" vertical="center"/>
    </xf>
    <xf numFmtId="7" fontId="16" fillId="0" borderId="10" xfId="0" applyNumberFormat="1" applyFont="1" applyBorder="1" applyAlignment="1">
      <alignment horizontal="center" vertical="center"/>
    </xf>
    <xf numFmtId="14" fontId="16" fillId="7" borderId="1" xfId="0" applyNumberFormat="1" applyFont="1" applyFill="1" applyBorder="1" applyAlignment="1">
      <alignment horizontal="center" vertical="center"/>
    </xf>
    <xf numFmtId="7" fontId="57" fillId="0" borderId="2" xfId="0" applyNumberFormat="1" applyFont="1" applyBorder="1" applyAlignment="1">
      <alignment horizontal="center" vertical="center"/>
    </xf>
    <xf numFmtId="165" fontId="16" fillId="0" borderId="1" xfId="0" applyNumberFormat="1" applyFont="1" applyBorder="1"/>
    <xf numFmtId="7" fontId="16" fillId="0" borderId="1" xfId="0" applyNumberFormat="1" applyFont="1" applyBorder="1" applyAlignment="1">
      <alignment vertical="center"/>
    </xf>
    <xf numFmtId="7" fontId="16" fillId="0" borderId="1" xfId="0" applyNumberFormat="1" applyFont="1" applyBorder="1"/>
    <xf numFmtId="7" fontId="16" fillId="0" borderId="1" xfId="0" applyNumberFormat="1" applyFont="1" applyBorder="1" applyAlignment="1">
      <alignment horizontal="right"/>
    </xf>
    <xf numFmtId="10" fontId="16" fillId="0" borderId="1" xfId="1" applyNumberFormat="1" applyFont="1" applyBorder="1" applyAlignment="1" applyProtection="1">
      <alignment vertical="center"/>
    </xf>
    <xf numFmtId="7" fontId="16" fillId="15" borderId="1" xfId="0" applyNumberFormat="1" applyFont="1" applyFill="1" applyBorder="1" applyAlignment="1">
      <alignment vertical="center"/>
    </xf>
    <xf numFmtId="14" fontId="16" fillId="10" borderId="1" xfId="0" applyNumberFormat="1" applyFont="1" applyFill="1" applyBorder="1" applyAlignment="1">
      <alignment vertical="center"/>
    </xf>
    <xf numFmtId="166" fontId="16" fillId="0" borderId="2" xfId="0" applyNumberFormat="1" applyFont="1" applyBorder="1" applyAlignment="1">
      <alignment vertical="center"/>
    </xf>
    <xf numFmtId="7" fontId="16" fillId="15" borderId="1" xfId="0" applyNumberFormat="1" applyFont="1" applyFill="1" applyBorder="1"/>
    <xf numFmtId="14" fontId="16" fillId="0" borderId="2" xfId="0" applyNumberFormat="1" applyFont="1" applyBorder="1" applyAlignment="1">
      <alignment vertical="center"/>
    </xf>
    <xf numFmtId="7" fontId="11" fillId="9" borderId="1" xfId="0" applyNumberFormat="1" applyFont="1" applyFill="1" applyBorder="1" applyAlignment="1" applyProtection="1">
      <alignment horizontal="center" vertical="center"/>
      <protection locked="0"/>
    </xf>
    <xf numFmtId="7" fontId="58" fillId="0" borderId="0" xfId="0" applyNumberFormat="1" applyFont="1" applyAlignment="1">
      <alignment horizontal="center" vertical="center"/>
    </xf>
    <xf numFmtId="7" fontId="16" fillId="0" borderId="0" xfId="0" applyNumberFormat="1" applyFont="1" applyAlignment="1">
      <alignment horizontal="left" vertical="center"/>
    </xf>
    <xf numFmtId="7" fontId="59" fillId="0" borderId="0" xfId="0" applyNumberFormat="1" applyFont="1" applyAlignment="1">
      <alignment vertical="center"/>
    </xf>
    <xf numFmtId="7" fontId="60" fillId="0" borderId="0" xfId="0" applyNumberFormat="1" applyFont="1" applyAlignment="1">
      <alignment vertical="center"/>
    </xf>
    <xf numFmtId="7" fontId="61" fillId="0" borderId="0" xfId="0" applyNumberFormat="1" applyFont="1" applyAlignment="1">
      <alignment vertical="center"/>
    </xf>
    <xf numFmtId="7" fontId="11" fillId="0" borderId="0" xfId="0" applyNumberFormat="1" applyFont="1" applyAlignment="1">
      <alignment vertical="center"/>
    </xf>
    <xf numFmtId="7" fontId="60" fillId="0" borderId="0" xfId="0" applyNumberFormat="1" applyFont="1" applyAlignment="1">
      <alignment horizontal="left" vertical="center"/>
    </xf>
    <xf numFmtId="14" fontId="4" fillId="9" borderId="1" xfId="0" applyNumberFormat="1" applyFont="1" applyFill="1" applyBorder="1" applyAlignment="1" applyProtection="1">
      <alignment horizontal="center" vertical="center"/>
      <protection locked="0"/>
    </xf>
    <xf numFmtId="10" fontId="4" fillId="9" borderId="1" xfId="1" applyNumberFormat="1" applyFont="1" applyFill="1" applyBorder="1" applyAlignment="1" applyProtection="1">
      <alignment horizontal="center" vertical="center"/>
      <protection locked="0"/>
    </xf>
    <xf numFmtId="7" fontId="4" fillId="9" borderId="1" xfId="0" applyNumberFormat="1" applyFont="1" applyFill="1" applyBorder="1" applyAlignment="1" applyProtection="1">
      <alignment horizontal="center" vertical="center"/>
      <protection locked="0"/>
    </xf>
    <xf numFmtId="6" fontId="63" fillId="0" borderId="0" xfId="0" applyNumberFormat="1" applyFont="1" applyAlignment="1">
      <alignment vertical="center" wrapText="1"/>
    </xf>
    <xf numFmtId="14" fontId="6" fillId="0" borderId="0" xfId="0" applyNumberFormat="1" applyFont="1" applyAlignment="1" applyProtection="1">
      <alignment horizontal="center" vertical="center"/>
      <protection locked="0"/>
    </xf>
    <xf numFmtId="166" fontId="4" fillId="0" borderId="0" xfId="0" applyNumberFormat="1" applyFont="1" applyAlignment="1">
      <alignment horizontal="right" vertical="center"/>
    </xf>
    <xf numFmtId="7" fontId="4" fillId="0" borderId="0" xfId="0" applyNumberFormat="1" applyFont="1" applyAlignment="1">
      <alignment vertical="center"/>
    </xf>
    <xf numFmtId="7" fontId="5" fillId="0" borderId="0" xfId="0" applyNumberFormat="1" applyFont="1" applyAlignment="1" applyProtection="1">
      <alignment horizontal="center" vertical="center"/>
      <protection locked="0"/>
    </xf>
    <xf numFmtId="7" fontId="23" fillId="0" borderId="22" xfId="0" applyNumberFormat="1" applyFont="1" applyBorder="1" applyAlignment="1">
      <alignment vertical="center"/>
    </xf>
    <xf numFmtId="7" fontId="15" fillId="0" borderId="22" xfId="0" applyNumberFormat="1" applyFont="1" applyBorder="1" applyAlignment="1">
      <alignment horizontal="right" vertical="center"/>
    </xf>
    <xf numFmtId="10" fontId="15" fillId="0" borderId="22" xfId="1" applyNumberFormat="1" applyFont="1" applyFill="1" applyBorder="1" applyAlignment="1" applyProtection="1">
      <alignment horizontal="center" vertical="center"/>
    </xf>
    <xf numFmtId="10" fontId="37" fillId="0" borderId="22" xfId="1" applyNumberFormat="1" applyFont="1" applyFill="1" applyBorder="1" applyAlignment="1" applyProtection="1">
      <alignment horizontal="center" vertical="center"/>
    </xf>
    <xf numFmtId="10" fontId="11" fillId="0" borderId="22" xfId="1" applyNumberFormat="1" applyFont="1" applyFill="1" applyBorder="1" applyAlignment="1" applyProtection="1">
      <alignment horizontal="center" vertical="center"/>
    </xf>
    <xf numFmtId="10" fontId="52" fillId="0" borderId="22" xfId="1" applyNumberFormat="1" applyFont="1" applyFill="1" applyBorder="1" applyAlignment="1" applyProtection="1">
      <alignment horizontal="center" vertical="center"/>
    </xf>
    <xf numFmtId="10" fontId="36" fillId="0" borderId="22" xfId="1" applyNumberFormat="1" applyFont="1" applyFill="1" applyBorder="1" applyAlignment="1" applyProtection="1">
      <alignment horizontal="center" vertical="center"/>
      <protection locked="0"/>
    </xf>
    <xf numFmtId="10" fontId="19" fillId="0" borderId="22" xfId="1" applyNumberFormat="1" applyFont="1" applyFill="1" applyBorder="1" applyAlignment="1" applyProtection="1">
      <alignment horizontal="center" vertical="center"/>
      <protection locked="0"/>
    </xf>
    <xf numFmtId="7" fontId="14" fillId="0" borderId="22" xfId="0" applyNumberFormat="1" applyFont="1" applyBorder="1" applyAlignment="1">
      <alignment horizontal="center" vertical="center"/>
    </xf>
    <xf numFmtId="7" fontId="15" fillId="0" borderId="22" xfId="0" applyNumberFormat="1" applyFont="1" applyBorder="1" applyAlignment="1">
      <alignment vertical="center"/>
    </xf>
    <xf numFmtId="7" fontId="64" fillId="0" borderId="6" xfId="0" applyNumberFormat="1" applyFont="1" applyBorder="1" applyAlignment="1">
      <alignment horizontal="left" vertical="center"/>
    </xf>
    <xf numFmtId="7" fontId="71" fillId="0" borderId="0" xfId="0" applyNumberFormat="1" applyFont="1" applyAlignment="1">
      <alignment vertical="center"/>
    </xf>
    <xf numFmtId="7" fontId="5" fillId="5" borderId="23" xfId="0" applyNumberFormat="1" applyFont="1" applyFill="1" applyBorder="1" applyAlignment="1" applyProtection="1">
      <alignment horizontal="center" vertical="center"/>
      <protection locked="0"/>
    </xf>
    <xf numFmtId="7" fontId="75" fillId="0" borderId="0" xfId="0" applyNumberFormat="1" applyFont="1" applyAlignment="1">
      <alignment horizontal="left" vertical="top"/>
    </xf>
    <xf numFmtId="7" fontId="75" fillId="0" borderId="0" xfId="0" applyNumberFormat="1" applyFont="1" applyAlignment="1">
      <alignment vertical="top"/>
    </xf>
    <xf numFmtId="7" fontId="78" fillId="0" borderId="0" xfId="0" applyNumberFormat="1" applyFont="1" applyAlignment="1">
      <alignment vertical="center"/>
    </xf>
    <xf numFmtId="7" fontId="67" fillId="0" borderId="0" xfId="0" applyNumberFormat="1" applyFont="1" applyAlignment="1">
      <alignment horizontal="center" vertical="center"/>
    </xf>
    <xf numFmtId="5" fontId="42" fillId="4" borderId="0" xfId="0" applyNumberFormat="1" applyFont="1" applyFill="1" applyAlignment="1" applyProtection="1">
      <alignment horizontal="center" vertical="center"/>
      <protection locked="0"/>
    </xf>
    <xf numFmtId="5" fontId="42" fillId="4" borderId="7" xfId="0" applyNumberFormat="1" applyFont="1" applyFill="1" applyBorder="1" applyAlignment="1" applyProtection="1">
      <alignment horizontal="center" vertical="center"/>
      <protection locked="0"/>
    </xf>
    <xf numFmtId="7" fontId="26" fillId="0" borderId="4" xfId="0" applyNumberFormat="1" applyFont="1" applyBorder="1" applyAlignment="1">
      <alignment horizontal="center" vertical="center"/>
    </xf>
    <xf numFmtId="7" fontId="26" fillId="0" borderId="5" xfId="0" applyNumberFormat="1" applyFont="1" applyBorder="1" applyAlignment="1">
      <alignment horizontal="center" vertical="center"/>
    </xf>
    <xf numFmtId="167" fontId="42" fillId="4" borderId="0" xfId="0" applyNumberFormat="1" applyFont="1" applyFill="1" applyAlignment="1" applyProtection="1">
      <alignment horizontal="right" vertical="center"/>
      <protection locked="0"/>
    </xf>
    <xf numFmtId="164" fontId="17" fillId="4" borderId="0" xfId="0" applyNumberFormat="1" applyFont="1" applyFill="1" applyAlignment="1">
      <alignment horizontal="left" vertical="center"/>
    </xf>
    <xf numFmtId="7" fontId="45" fillId="4" borderId="6" xfId="0" applyNumberFormat="1" applyFont="1" applyFill="1" applyBorder="1" applyAlignment="1" applyProtection="1">
      <alignment horizontal="center" vertical="center"/>
      <protection locked="0"/>
    </xf>
    <xf numFmtId="7" fontId="45" fillId="4" borderId="7" xfId="0" applyNumberFormat="1" applyFont="1" applyFill="1" applyBorder="1" applyAlignment="1" applyProtection="1">
      <alignment horizontal="center" vertical="center"/>
      <protection locked="0"/>
    </xf>
    <xf numFmtId="7" fontId="30" fillId="3" borderId="0" xfId="0" applyNumberFormat="1" applyFont="1" applyFill="1" applyAlignment="1">
      <alignment horizontal="center" vertical="center"/>
    </xf>
    <xf numFmtId="7" fontId="30" fillId="3" borderId="7" xfId="0" applyNumberFormat="1" applyFont="1" applyFill="1" applyBorder="1" applyAlignment="1">
      <alignment horizontal="center" vertical="center"/>
    </xf>
    <xf numFmtId="7" fontId="28" fillId="2" borderId="0" xfId="0" applyNumberFormat="1" applyFont="1" applyFill="1" applyAlignment="1">
      <alignment horizontal="center" vertical="center"/>
    </xf>
    <xf numFmtId="7" fontId="28" fillId="2" borderId="7" xfId="0" applyNumberFormat="1" applyFont="1" applyFill="1" applyBorder="1" applyAlignment="1">
      <alignment horizontal="center" vertical="center"/>
    </xf>
    <xf numFmtId="164" fontId="17" fillId="13" borderId="0" xfId="0" applyNumberFormat="1" applyFont="1" applyFill="1" applyAlignment="1">
      <alignment horizontal="center" vertical="center"/>
    </xf>
    <xf numFmtId="7" fontId="6" fillId="16" borderId="6" xfId="0" applyNumberFormat="1" applyFont="1" applyFill="1" applyBorder="1" applyAlignment="1">
      <alignment horizontal="center"/>
    </xf>
    <xf numFmtId="7" fontId="6" fillId="16" borderId="7" xfId="0" applyNumberFormat="1" applyFont="1" applyFill="1" applyBorder="1" applyAlignment="1">
      <alignment horizontal="center"/>
    </xf>
    <xf numFmtId="7" fontId="38" fillId="10" borderId="1" xfId="0" applyNumberFormat="1" applyFont="1" applyFill="1" applyBorder="1" applyAlignment="1">
      <alignment horizontal="center" vertical="center"/>
    </xf>
    <xf numFmtId="171" fontId="10" fillId="3" borderId="1" xfId="0" applyNumberFormat="1" applyFont="1" applyFill="1" applyBorder="1" applyAlignment="1">
      <alignment horizontal="center" vertical="center"/>
    </xf>
    <xf numFmtId="7" fontId="4" fillId="7" borderId="4" xfId="1" applyNumberFormat="1" applyFont="1" applyFill="1" applyBorder="1" applyAlignment="1" applyProtection="1">
      <alignment horizontal="center" vertical="center"/>
      <protection locked="0"/>
    </xf>
    <xf numFmtId="7" fontId="4" fillId="7" borderId="5" xfId="1" applyNumberFormat="1" applyFont="1" applyFill="1" applyBorder="1" applyAlignment="1" applyProtection="1">
      <alignment horizontal="center" vertical="center"/>
      <protection locked="0"/>
    </xf>
    <xf numFmtId="10" fontId="4" fillId="7" borderId="4" xfId="1" applyNumberFormat="1" applyFont="1" applyFill="1" applyBorder="1" applyAlignment="1" applyProtection="1">
      <alignment horizontal="center" vertical="center"/>
      <protection locked="0"/>
    </xf>
    <xf numFmtId="10" fontId="4" fillId="7" borderId="5" xfId="1" applyNumberFormat="1" applyFont="1" applyFill="1" applyBorder="1" applyAlignment="1" applyProtection="1">
      <alignment horizontal="center" vertical="center"/>
      <protection locked="0"/>
    </xf>
    <xf numFmtId="7" fontId="41" fillId="0" borderId="9" xfId="0" applyNumberFormat="1" applyFont="1" applyBorder="1" applyAlignment="1">
      <alignment horizontal="right"/>
    </xf>
    <xf numFmtId="7" fontId="18" fillId="0" borderId="9" xfId="0" applyNumberFormat="1" applyFont="1" applyBorder="1" applyAlignment="1">
      <alignment horizontal="center"/>
    </xf>
    <xf numFmtId="7" fontId="9" fillId="2" borderId="1" xfId="0" applyNumberFormat="1" applyFont="1" applyFill="1" applyBorder="1" applyAlignment="1">
      <alignment horizontal="center" vertical="center"/>
    </xf>
    <xf numFmtId="168" fontId="47" fillId="0" borderId="9" xfId="0" applyNumberFormat="1" applyFont="1" applyBorder="1" applyAlignment="1">
      <alignment horizontal="left"/>
    </xf>
    <xf numFmtId="169" fontId="47" fillId="0" borderId="9" xfId="0" applyNumberFormat="1" applyFont="1" applyBorder="1" applyAlignment="1">
      <alignment horizontal="right"/>
    </xf>
    <xf numFmtId="170" fontId="9" fillId="2" borderId="1" xfId="0" applyNumberFormat="1" applyFont="1" applyFill="1" applyBorder="1" applyAlignment="1">
      <alignment horizontal="center" vertical="center"/>
    </xf>
    <xf numFmtId="7" fontId="72" fillId="0" borderId="0" xfId="0" applyNumberFormat="1" applyFont="1" applyAlignment="1">
      <alignment horizontal="right" vertical="top"/>
    </xf>
    <xf numFmtId="10" fontId="4" fillId="9" borderId="14" xfId="1" applyNumberFormat="1" applyFont="1" applyFill="1" applyBorder="1" applyAlignment="1" applyProtection="1">
      <alignment horizontal="center" vertical="center"/>
      <protection locked="0"/>
    </xf>
    <xf numFmtId="10" fontId="4" fillId="9" borderId="15" xfId="1" applyNumberFormat="1" applyFont="1" applyFill="1" applyBorder="1" applyAlignment="1" applyProtection="1">
      <alignment horizontal="center" vertical="center"/>
      <protection locked="0"/>
    </xf>
    <xf numFmtId="7" fontId="4" fillId="9" borderId="14" xfId="1" applyNumberFormat="1" applyFont="1" applyFill="1" applyBorder="1" applyAlignment="1" applyProtection="1">
      <alignment horizontal="center" vertical="center"/>
      <protection locked="0"/>
    </xf>
    <xf numFmtId="7" fontId="4" fillId="9" borderId="15" xfId="1" applyNumberFormat="1" applyFont="1" applyFill="1" applyBorder="1" applyAlignment="1" applyProtection="1">
      <alignment horizontal="center" vertical="center"/>
      <protection locked="0"/>
    </xf>
    <xf numFmtId="164" fontId="62" fillId="0" borderId="0" xfId="0" applyNumberFormat="1" applyFont="1" applyAlignment="1">
      <alignment horizontal="left" vertical="center"/>
    </xf>
    <xf numFmtId="7" fontId="17" fillId="9" borderId="14" xfId="0" applyNumberFormat="1" applyFont="1" applyFill="1" applyBorder="1" applyAlignment="1" applyProtection="1">
      <alignment horizontal="center" vertical="center"/>
      <protection locked="0"/>
    </xf>
    <xf numFmtId="7" fontId="17" fillId="9" borderId="15" xfId="0" applyNumberFormat="1" applyFont="1" applyFill="1" applyBorder="1" applyAlignment="1" applyProtection="1">
      <alignment horizontal="center" vertical="center"/>
      <protection locked="0"/>
    </xf>
    <xf numFmtId="7" fontId="75" fillId="0" borderId="11" xfId="0" applyNumberFormat="1" applyFont="1" applyBorder="1" applyAlignment="1">
      <alignment horizontal="left" vertical="center"/>
    </xf>
    <xf numFmtId="7" fontId="75" fillId="0" borderId="0" xfId="0" applyNumberFormat="1" applyFont="1" applyAlignment="1">
      <alignment horizontal="left" vertical="center"/>
    </xf>
    <xf numFmtId="7" fontId="4" fillId="0" borderId="0" xfId="0" applyNumberFormat="1" applyFont="1" applyAlignment="1">
      <alignment horizontal="left" vertical="center"/>
    </xf>
    <xf numFmtId="7" fontId="75" fillId="0" borderId="0" xfId="0" applyNumberFormat="1" applyFont="1" applyAlignment="1">
      <alignment horizontal="right" vertical="center"/>
    </xf>
    <xf numFmtId="7" fontId="75" fillId="0" borderId="10" xfId="0" applyNumberFormat="1" applyFont="1" applyBorder="1" applyAlignment="1">
      <alignment horizontal="right" vertical="center"/>
    </xf>
    <xf numFmtId="166" fontId="75" fillId="0" borderId="11" xfId="0" applyNumberFormat="1" applyFont="1" applyBorder="1" applyAlignment="1">
      <alignment horizontal="right" vertical="center" wrapText="1"/>
    </xf>
    <xf numFmtId="166" fontId="75" fillId="0" borderId="0" xfId="0" applyNumberFormat="1" applyFont="1" applyAlignment="1">
      <alignment horizontal="right" vertical="center"/>
    </xf>
    <xf numFmtId="7" fontId="75" fillId="0" borderId="0" xfId="0" applyNumberFormat="1" applyFont="1" applyAlignment="1">
      <alignment horizontal="right" vertical="top"/>
    </xf>
    <xf numFmtId="5" fontId="17" fillId="9" borderId="14" xfId="0" applyNumberFormat="1" applyFont="1" applyFill="1" applyBorder="1" applyAlignment="1" applyProtection="1">
      <alignment horizontal="center" vertical="center"/>
      <protection locked="0"/>
    </xf>
    <xf numFmtId="5" fontId="17" fillId="9" borderId="16" xfId="0" applyNumberFormat="1" applyFont="1" applyFill="1" applyBorder="1" applyAlignment="1" applyProtection="1">
      <alignment horizontal="center" vertical="center"/>
      <protection locked="0"/>
    </xf>
    <xf numFmtId="5" fontId="17" fillId="9" borderId="15" xfId="0" applyNumberFormat="1" applyFont="1" applyFill="1" applyBorder="1" applyAlignment="1" applyProtection="1">
      <alignment horizontal="center" vertical="center"/>
      <protection locked="0"/>
    </xf>
    <xf numFmtId="167" fontId="17" fillId="9" borderId="14" xfId="0" applyNumberFormat="1" applyFont="1" applyFill="1" applyBorder="1" applyAlignment="1" applyProtection="1">
      <alignment horizontal="right" vertical="center"/>
      <protection locked="0"/>
    </xf>
    <xf numFmtId="167" fontId="17" fillId="9" borderId="16" xfId="0" applyNumberFormat="1" applyFont="1" applyFill="1" applyBorder="1" applyAlignment="1" applyProtection="1">
      <alignment horizontal="right" vertical="center"/>
      <protection locked="0"/>
    </xf>
    <xf numFmtId="167" fontId="17" fillId="9" borderId="15" xfId="0" applyNumberFormat="1" applyFont="1" applyFill="1" applyBorder="1" applyAlignment="1" applyProtection="1">
      <alignment horizontal="right" vertical="center"/>
      <protection locked="0"/>
    </xf>
    <xf numFmtId="7" fontId="75" fillId="0" borderId="0" xfId="0" applyNumberFormat="1" applyFont="1" applyAlignment="1">
      <alignment horizontal="center" vertical="top"/>
    </xf>
    <xf numFmtId="0" fontId="8" fillId="16" borderId="17" xfId="0" applyFont="1" applyFill="1" applyBorder="1" applyAlignment="1">
      <alignment horizontal="center" vertical="center" wrapText="1"/>
    </xf>
    <xf numFmtId="0" fontId="8" fillId="16" borderId="18" xfId="0" applyFont="1" applyFill="1" applyBorder="1" applyAlignment="1">
      <alignment horizontal="center" vertical="center" wrapText="1"/>
    </xf>
    <xf numFmtId="0" fontId="8" fillId="16" borderId="19" xfId="0" applyFont="1" applyFill="1" applyBorder="1" applyAlignment="1">
      <alignment horizontal="center" vertical="center" wrapText="1"/>
    </xf>
    <xf numFmtId="0" fontId="8" fillId="16" borderId="20" xfId="0" applyFont="1" applyFill="1" applyBorder="1" applyAlignment="1">
      <alignment horizontal="center" vertical="center" wrapText="1"/>
    </xf>
    <xf numFmtId="0" fontId="8" fillId="16" borderId="9" xfId="0" applyFont="1" applyFill="1" applyBorder="1" applyAlignment="1">
      <alignment horizontal="center" vertical="center" wrapText="1"/>
    </xf>
    <xf numFmtId="0" fontId="8" fillId="16" borderId="21" xfId="0" applyFont="1" applyFill="1" applyBorder="1" applyAlignment="1">
      <alignment horizontal="center" vertical="center" wrapText="1"/>
    </xf>
    <xf numFmtId="7" fontId="16" fillId="10" borderId="1" xfId="0" applyNumberFormat="1" applyFont="1" applyFill="1" applyBorder="1" applyAlignment="1">
      <alignment horizontal="center" vertical="center"/>
    </xf>
    <xf numFmtId="6" fontId="28" fillId="7" borderId="17" xfId="0" applyNumberFormat="1" applyFont="1" applyFill="1" applyBorder="1" applyAlignment="1">
      <alignment horizontal="center" vertical="center" wrapText="1"/>
    </xf>
    <xf numFmtId="6" fontId="28" fillId="7" borderId="18" xfId="0" applyNumberFormat="1" applyFont="1" applyFill="1" applyBorder="1" applyAlignment="1">
      <alignment horizontal="center" vertical="center" wrapText="1"/>
    </xf>
    <xf numFmtId="6" fontId="28" fillId="7" borderId="19" xfId="0" applyNumberFormat="1" applyFont="1" applyFill="1" applyBorder="1" applyAlignment="1">
      <alignment horizontal="center" vertical="center" wrapText="1"/>
    </xf>
    <xf numFmtId="6" fontId="28" fillId="7" borderId="11" xfId="0" applyNumberFormat="1" applyFont="1" applyFill="1" applyBorder="1" applyAlignment="1">
      <alignment horizontal="center" vertical="center" wrapText="1"/>
    </xf>
    <xf numFmtId="6" fontId="28" fillId="7" borderId="0" xfId="0" applyNumberFormat="1" applyFont="1" applyFill="1" applyAlignment="1">
      <alignment horizontal="center" vertical="center" wrapText="1"/>
    </xf>
    <xf numFmtId="6" fontId="28" fillId="7" borderId="10" xfId="0" applyNumberFormat="1" applyFont="1" applyFill="1" applyBorder="1" applyAlignment="1">
      <alignment horizontal="center" vertical="center" wrapText="1"/>
    </xf>
    <xf numFmtId="6" fontId="28" fillId="7" borderId="20" xfId="0" applyNumberFormat="1" applyFont="1" applyFill="1" applyBorder="1" applyAlignment="1">
      <alignment horizontal="center" vertical="center" wrapText="1"/>
    </xf>
    <xf numFmtId="6" fontId="28" fillId="7" borderId="9" xfId="0" applyNumberFormat="1" applyFont="1" applyFill="1" applyBorder="1" applyAlignment="1">
      <alignment horizontal="center" vertical="center" wrapText="1"/>
    </xf>
    <xf numFmtId="6" fontId="28" fillId="7" borderId="21" xfId="0" applyNumberFormat="1" applyFont="1" applyFill="1" applyBorder="1" applyAlignment="1">
      <alignment horizontal="center" vertical="center" wrapText="1"/>
    </xf>
    <xf numFmtId="7" fontId="4" fillId="0" borderId="0" xfId="1" applyNumberFormat="1" applyFont="1" applyFill="1" applyBorder="1" applyAlignment="1" applyProtection="1">
      <alignment horizontal="center" vertical="center"/>
      <protection locked="0"/>
    </xf>
  </cellXfs>
  <cellStyles count="2">
    <cellStyle name="Prozent" xfId="1" builtinId="5"/>
    <cellStyle name="Standard" xfId="0" builtinId="0"/>
  </cellStyles>
  <dxfs count="29">
    <dxf>
      <font>
        <b/>
        <i val="0"/>
        <color theme="0" tint="-0.24994659260841701"/>
      </font>
      <fill>
        <patternFill>
          <bgColor theme="0" tint="-0.24994659260841701"/>
        </patternFill>
      </fill>
    </dxf>
    <dxf>
      <font>
        <b/>
        <i val="0"/>
        <color theme="0" tint="-0.499984740745262"/>
      </font>
      <fill>
        <patternFill>
          <bgColor theme="0" tint="-0.499984740745262"/>
        </patternFill>
      </fill>
    </dxf>
    <dxf>
      <font>
        <b/>
        <i val="0"/>
        <color rgb="FFFFFF00"/>
      </font>
      <fill>
        <patternFill>
          <bgColor rgb="FFC00000"/>
        </patternFill>
      </fill>
    </dxf>
    <dxf>
      <font>
        <b/>
        <i val="0"/>
        <color rgb="FFFFFF00"/>
      </font>
      <fill>
        <patternFill>
          <bgColor rgb="FFC00000"/>
        </patternFill>
      </fill>
    </dxf>
    <dxf>
      <font>
        <b/>
        <i val="0"/>
        <color rgb="FFFFFF00"/>
      </font>
      <fill>
        <patternFill>
          <bgColor rgb="FF0070C0"/>
        </patternFill>
      </fill>
    </dxf>
    <dxf>
      <font>
        <b/>
        <i val="0"/>
        <color rgb="FFC00000"/>
      </font>
    </dxf>
    <dxf>
      <font>
        <b/>
        <i val="0"/>
        <color rgb="FFFFFF00"/>
      </font>
      <fill>
        <patternFill>
          <bgColor rgb="FF0070C0"/>
        </patternFill>
      </fill>
    </dxf>
    <dxf>
      <font>
        <b/>
        <i val="0"/>
        <color rgb="FFFFFF00"/>
      </font>
      <fill>
        <patternFill>
          <bgColor theme="9" tint="-0.24994659260841701"/>
        </patternFill>
      </fill>
    </dxf>
    <dxf>
      <font>
        <b/>
        <i val="0"/>
        <color rgb="FFFFFF00"/>
      </font>
      <fill>
        <patternFill>
          <bgColor rgb="FFC00000"/>
        </patternFill>
      </fill>
    </dxf>
    <dxf>
      <font>
        <b/>
        <i val="0"/>
        <color rgb="FF002060"/>
      </font>
      <fill>
        <patternFill>
          <bgColor rgb="FFFFC000"/>
        </patternFill>
      </fill>
    </dxf>
    <dxf>
      <font>
        <b/>
        <i val="0"/>
        <color theme="0" tint="-0.14996795556505021"/>
      </font>
      <fill>
        <patternFill>
          <bgColor theme="0" tint="-0.14996795556505021"/>
        </patternFill>
      </fill>
    </dxf>
    <dxf>
      <font>
        <b/>
        <i val="0"/>
        <color theme="7" tint="-0.24994659260841701"/>
      </font>
    </dxf>
    <dxf>
      <font>
        <b/>
        <i val="0"/>
        <color theme="9" tint="-0.24994659260841701"/>
      </font>
    </dxf>
    <dxf>
      <font>
        <b/>
        <i val="0"/>
        <color rgb="FF7030A0"/>
      </font>
      <fill>
        <patternFill>
          <bgColor theme="8" tint="0.59996337778862885"/>
        </patternFill>
      </fill>
    </dxf>
    <dxf>
      <font>
        <b/>
        <i val="0"/>
        <color rgb="FFFFC000"/>
      </font>
    </dxf>
    <dxf>
      <font>
        <b/>
        <i val="0"/>
        <color rgb="FFC00000"/>
      </font>
    </dxf>
    <dxf>
      <font>
        <b/>
        <i val="0"/>
        <color theme="0"/>
      </font>
    </dxf>
    <dxf>
      <font>
        <b/>
        <i val="0"/>
        <color rgb="FFFFFF00"/>
      </font>
      <fill>
        <patternFill>
          <bgColor rgb="FFC00000"/>
        </patternFill>
      </fill>
    </dxf>
    <dxf>
      <font>
        <b/>
        <i val="0"/>
        <color theme="7" tint="-0.24994659260841701"/>
      </font>
    </dxf>
    <dxf>
      <font>
        <b/>
        <i val="0"/>
        <color theme="9" tint="-0.499984740745262"/>
      </font>
    </dxf>
    <dxf>
      <font>
        <b/>
        <i val="0"/>
        <color theme="0" tint="-0.24994659260841701"/>
      </font>
      <fill>
        <patternFill>
          <bgColor theme="0" tint="-0.24994659260841701"/>
        </patternFill>
      </fill>
    </dxf>
    <dxf>
      <font>
        <b/>
        <i val="0"/>
        <color theme="0" tint="-0.499984740745262"/>
      </font>
      <fill>
        <patternFill>
          <bgColor theme="0" tint="-0.499984740745262"/>
        </patternFill>
      </fill>
    </dxf>
    <dxf>
      <font>
        <b/>
        <i val="0"/>
        <color theme="7" tint="0.59996337778862885"/>
      </font>
      <fill>
        <patternFill>
          <bgColor theme="7" tint="0.59996337778862885"/>
        </patternFill>
      </fill>
    </dxf>
    <dxf>
      <font>
        <b/>
        <i val="0"/>
        <color rgb="FFFFFF00"/>
      </font>
      <fill>
        <patternFill>
          <bgColor rgb="FFC00000"/>
        </patternFill>
      </fill>
    </dxf>
    <dxf>
      <font>
        <b/>
        <i val="0"/>
        <color rgb="FFFFFF00"/>
      </font>
      <fill>
        <patternFill>
          <bgColor rgb="FFC00000"/>
        </patternFill>
      </fill>
    </dxf>
    <dxf>
      <font>
        <b/>
        <i val="0"/>
        <color rgb="FFFFFF00"/>
      </font>
      <fill>
        <patternFill>
          <bgColor rgb="FF0070C0"/>
        </patternFill>
      </fill>
    </dxf>
    <dxf>
      <font>
        <b/>
        <i val="0"/>
        <color rgb="FFFFFF00"/>
      </font>
      <fill>
        <patternFill>
          <bgColor theme="9" tint="-0.24994659260841701"/>
        </patternFill>
      </fill>
    </dxf>
    <dxf>
      <font>
        <b/>
        <i val="0"/>
        <color rgb="FF002060"/>
      </font>
      <fill>
        <patternFill>
          <bgColor rgb="FFFFC000"/>
        </patternFill>
      </fill>
    </dxf>
    <dxf>
      <font>
        <b/>
        <i val="0"/>
        <color theme="0" tint="-0.499984740745262"/>
      </font>
      <fill>
        <patternFill>
          <bgColor theme="0" tint="-0.499984740745262"/>
        </patternFill>
      </fill>
    </dxf>
  </dxfs>
  <tableStyles count="0" defaultTableStyle="TableStyleMedium2" defaultPivotStyle="PivotStyleLight16"/>
  <colors>
    <mruColors>
      <color rgb="FF006666"/>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2015D-4D59-4438-B796-87E232181FAF}">
  <sheetPr>
    <tabColor theme="7" tint="0.39997558519241921"/>
    <pageSetUpPr autoPageBreaks="0" fitToPage="1"/>
  </sheetPr>
  <dimension ref="A1:AH256"/>
  <sheetViews>
    <sheetView showGridLines="0" showRowColHeaders="0" tabSelected="1" workbookViewId="0">
      <pane ySplit="13" topLeftCell="A14" activePane="bottomLeft" state="frozen"/>
      <selection pane="bottomLeft" activeCell="B12" sqref="B12"/>
    </sheetView>
  </sheetViews>
  <sheetFormatPr baseColWidth="10" defaultColWidth="10.73046875" defaultRowHeight="12.75" x14ac:dyDescent="0.35"/>
  <cols>
    <col min="1" max="1" width="2.265625" style="45" customWidth="1"/>
    <col min="2" max="2" width="9.86328125" style="10" bestFit="1" customWidth="1"/>
    <col min="3" max="3" width="13.265625" style="10" bestFit="1" customWidth="1"/>
    <col min="4" max="4" width="10.73046875" style="10" customWidth="1"/>
    <col min="5" max="5" width="9.86328125" style="10" bestFit="1" customWidth="1"/>
    <col min="6" max="6" width="9.59765625" style="10" customWidth="1"/>
    <col min="7" max="7" width="7.73046875" style="10" customWidth="1"/>
    <col min="8" max="8" width="7.3984375" style="10" bestFit="1" customWidth="1"/>
    <col min="9" max="9" width="10.59765625" style="10" customWidth="1"/>
    <col min="10" max="10" width="10.59765625" style="10" hidden="1" customWidth="1"/>
    <col min="11" max="11" width="12" style="52" hidden="1" customWidth="1"/>
    <col min="12" max="13" width="9.86328125" style="52" hidden="1" customWidth="1"/>
    <col min="14" max="14" width="3.73046875" style="86" hidden="1" customWidth="1"/>
    <col min="15" max="15" width="3.73046875" style="96" hidden="1" customWidth="1"/>
    <col min="16" max="16" width="8.86328125" style="10" hidden="1" customWidth="1"/>
    <col min="17" max="17" width="12.1328125" style="10" hidden="1" customWidth="1"/>
    <col min="18" max="18" width="9.59765625" style="10" hidden="1" customWidth="1"/>
    <col min="19" max="19" width="9.265625" style="10" hidden="1" customWidth="1"/>
    <col min="20" max="20" width="9.59765625" style="10" hidden="1" customWidth="1"/>
    <col min="21" max="21" width="7.1328125" style="10" hidden="1" customWidth="1"/>
    <col min="22" max="22" width="7.3984375" style="10" hidden="1" customWidth="1"/>
    <col min="23" max="23" width="10.59765625" style="10" hidden="1" customWidth="1"/>
    <col min="24" max="24" width="12" style="52" hidden="1" customWidth="1"/>
    <col min="25" max="25" width="9.86328125" style="10" hidden="1" customWidth="1"/>
    <col min="26" max="26" width="1.1328125" style="11" customWidth="1"/>
    <col min="27" max="27" width="5.86328125" style="10" customWidth="1"/>
    <col min="28" max="28" width="8.59765625" style="10" customWidth="1"/>
    <col min="29" max="29" width="10.59765625" style="10" customWidth="1"/>
    <col min="30" max="30" width="1.59765625" style="10" customWidth="1"/>
    <col min="31" max="16384" width="10.73046875" style="10"/>
  </cols>
  <sheetData>
    <row r="1" spans="1:34" ht="5.0999999999999996" customHeight="1" x14ac:dyDescent="0.35">
      <c r="A1" s="5"/>
      <c r="J1" s="77"/>
      <c r="K1" s="76"/>
      <c r="L1" s="76"/>
      <c r="M1" s="76"/>
      <c r="N1" s="78"/>
      <c r="O1" s="88"/>
      <c r="P1" s="77"/>
      <c r="Q1" s="77"/>
      <c r="R1" s="77"/>
      <c r="S1" s="77"/>
      <c r="T1" s="77"/>
      <c r="U1" s="77"/>
      <c r="V1" s="77"/>
      <c r="W1" s="77"/>
      <c r="X1" s="76"/>
      <c r="Y1" s="77"/>
    </row>
    <row r="2" spans="1:34" ht="32.25" x14ac:dyDescent="0.35">
      <c r="B2" s="172" t="s">
        <v>65</v>
      </c>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row>
    <row r="3" spans="1:34" s="12" customFormat="1" ht="5.0999999999999996" customHeight="1" x14ac:dyDescent="0.35">
      <c r="A3" s="45"/>
      <c r="K3" s="53"/>
      <c r="L3" s="53"/>
      <c r="M3" s="53"/>
      <c r="N3" s="46"/>
      <c r="O3" s="89"/>
      <c r="X3" s="53"/>
      <c r="Z3" s="13"/>
    </row>
    <row r="4" spans="1:34" s="12" customFormat="1" ht="20.65" x14ac:dyDescent="0.4">
      <c r="A4" s="45"/>
      <c r="B4" s="178" t="s">
        <v>3</v>
      </c>
      <c r="C4" s="178"/>
      <c r="D4" s="179">
        <v>-184000</v>
      </c>
      <c r="E4" s="180"/>
      <c r="F4" s="173" t="s">
        <v>44</v>
      </c>
      <c r="G4" s="173"/>
      <c r="H4" s="174"/>
      <c r="I4" s="104" t="s">
        <v>18</v>
      </c>
      <c r="J4" s="75">
        <f>IF(F4="Sondertilgung",1,0)</f>
        <v>0</v>
      </c>
      <c r="N4" s="79"/>
      <c r="O4" s="69"/>
      <c r="P4" s="185" t="s">
        <v>28</v>
      </c>
      <c r="Q4" s="185"/>
      <c r="R4" s="185"/>
      <c r="S4" s="185"/>
      <c r="T4" s="185"/>
      <c r="U4" s="185"/>
      <c r="V4" s="185"/>
      <c r="W4" s="185"/>
      <c r="X4" s="186" t="s">
        <v>34</v>
      </c>
      <c r="Y4" s="187"/>
      <c r="Z4" s="14"/>
      <c r="AA4" s="177"/>
      <c r="AB4" s="177"/>
      <c r="AC4" s="177"/>
    </row>
    <row r="5" spans="1:34" s="12" customFormat="1" ht="3" customHeight="1" thickBot="1" x14ac:dyDescent="0.4">
      <c r="A5" s="45"/>
      <c r="I5" s="15"/>
      <c r="J5" s="15"/>
      <c r="K5" s="49"/>
      <c r="L5" s="49"/>
      <c r="M5" s="49"/>
      <c r="N5" s="80"/>
      <c r="O5" s="90"/>
      <c r="W5" s="15"/>
      <c r="X5" s="116"/>
      <c r="Y5" s="114"/>
      <c r="Z5" s="16"/>
    </row>
    <row r="6" spans="1:34" s="12" customFormat="1" ht="14.65" thickTop="1" thickBot="1" x14ac:dyDescent="0.4">
      <c r="A6" s="46"/>
      <c r="B6" s="18" t="s">
        <v>16</v>
      </c>
      <c r="C6" s="43">
        <v>45778</v>
      </c>
      <c r="D6" s="19" t="s">
        <v>2</v>
      </c>
      <c r="E6" s="192">
        <v>6.8999999999999999E-3</v>
      </c>
      <c r="F6" s="193"/>
      <c r="H6" s="19" t="s">
        <v>24</v>
      </c>
      <c r="I6" s="8">
        <v>0.14399999999999999</v>
      </c>
      <c r="J6" s="70"/>
      <c r="K6" s="50"/>
      <c r="L6" s="50"/>
      <c r="M6" s="50"/>
      <c r="N6" s="81"/>
      <c r="O6" s="91"/>
      <c r="P6" s="18" t="s">
        <v>16</v>
      </c>
      <c r="Q6" s="43">
        <f>+C6</f>
        <v>45778</v>
      </c>
      <c r="R6" s="19" t="s">
        <v>2</v>
      </c>
      <c r="S6" s="192">
        <f>+E6</f>
        <v>6.8999999999999999E-3</v>
      </c>
      <c r="T6" s="193"/>
      <c r="V6" s="19" t="s">
        <v>24</v>
      </c>
      <c r="W6" s="8">
        <f>+I6</f>
        <v>0.14399999999999999</v>
      </c>
      <c r="X6" s="115">
        <f>INT(Y10)</f>
        <v>6</v>
      </c>
      <c r="Y6" s="114" t="s">
        <v>31</v>
      </c>
      <c r="Z6" s="14"/>
      <c r="AB6" s="20" t="s">
        <v>2</v>
      </c>
      <c r="AC6" s="48">
        <v>2.75E-2</v>
      </c>
    </row>
    <row r="7" spans="1:34" s="12" customFormat="1" ht="14.65" thickTop="1" thickBot="1" x14ac:dyDescent="0.4">
      <c r="A7" s="46"/>
      <c r="B7" s="18" t="s">
        <v>12</v>
      </c>
      <c r="C7" s="43">
        <v>48090</v>
      </c>
      <c r="D7" s="19" t="s">
        <v>15</v>
      </c>
      <c r="E7" s="190">
        <v>268</v>
      </c>
      <c r="F7" s="191"/>
      <c r="H7" s="21" t="s">
        <v>19</v>
      </c>
      <c r="I7" s="113" t="s">
        <v>8</v>
      </c>
      <c r="J7" s="71"/>
      <c r="K7" s="98"/>
      <c r="L7" s="98"/>
      <c r="M7" s="98"/>
      <c r="N7" s="82"/>
      <c r="O7" s="92"/>
      <c r="P7" s="18" t="s">
        <v>12</v>
      </c>
      <c r="Q7" s="43">
        <f>+C7</f>
        <v>48090</v>
      </c>
      <c r="R7" s="19" t="s">
        <v>15</v>
      </c>
      <c r="S7" s="190">
        <f>+E7</f>
        <v>268</v>
      </c>
      <c r="T7" s="191"/>
      <c r="V7" s="21" t="s">
        <v>19</v>
      </c>
      <c r="W7" s="113" t="str">
        <f>+I7</f>
        <v>nein</v>
      </c>
      <c r="X7" s="115">
        <f>INT((Y10-X6)*12)</f>
        <v>4</v>
      </c>
      <c r="Y7" s="114" t="s">
        <v>32</v>
      </c>
      <c r="Z7" s="14"/>
      <c r="AB7" s="20" t="s">
        <v>20</v>
      </c>
      <c r="AC7" s="168">
        <v>1000</v>
      </c>
      <c r="AH7" s="22"/>
    </row>
    <row r="8" spans="1:34" s="17" customFormat="1" ht="5.0999999999999996" customHeight="1" thickTop="1" x14ac:dyDescent="0.35">
      <c r="A8" s="45"/>
      <c r="B8" s="59"/>
      <c r="C8" s="59"/>
      <c r="D8" s="59"/>
      <c r="E8" s="59"/>
      <c r="F8" s="59"/>
      <c r="G8" s="59"/>
      <c r="H8" s="60" t="s">
        <v>22</v>
      </c>
      <c r="I8" s="61">
        <f>IF(I7="ja",0.2838,0.2638)</f>
        <v>0.26379999999999998</v>
      </c>
      <c r="J8" s="97"/>
      <c r="K8" s="99"/>
      <c r="L8" s="99"/>
      <c r="M8" s="99"/>
      <c r="N8" s="83"/>
      <c r="O8" s="93"/>
      <c r="P8" s="59"/>
      <c r="Q8" s="59"/>
      <c r="R8" s="59"/>
      <c r="S8" s="59"/>
      <c r="T8" s="59"/>
      <c r="U8" s="59"/>
      <c r="V8" s="60" t="s">
        <v>22</v>
      </c>
      <c r="W8" s="61">
        <f>IF(W7="ja",0.2838,0.2638)</f>
        <v>0.26379999999999998</v>
      </c>
      <c r="X8" s="50"/>
      <c r="Y8" s="70"/>
      <c r="Z8" s="62"/>
      <c r="AA8" s="60"/>
      <c r="AB8" s="60" t="s">
        <v>21</v>
      </c>
      <c r="AC8" s="63">
        <f>+AC7/12</f>
        <v>83.33</v>
      </c>
    </row>
    <row r="9" spans="1:34" s="12" customFormat="1" ht="5.0999999999999996" customHeight="1" thickBot="1" x14ac:dyDescent="0.4">
      <c r="A9" s="45"/>
      <c r="I9" s="15"/>
      <c r="J9" s="15"/>
      <c r="K9" s="49"/>
      <c r="L9" s="49"/>
      <c r="M9" s="49"/>
      <c r="N9" s="80"/>
      <c r="O9" s="90"/>
      <c r="W9" s="15"/>
      <c r="X9" s="50"/>
      <c r="Y9" s="70"/>
      <c r="Z9" s="13"/>
    </row>
    <row r="10" spans="1:34" s="12" customFormat="1" ht="18.399999999999999" customHeight="1" thickTop="1" thickBot="1" x14ac:dyDescent="0.4">
      <c r="A10" s="45"/>
      <c r="B10" s="175">
        <f>($H$10-$AA$10)*$Z$10</f>
        <v>17586.02</v>
      </c>
      <c r="C10" s="176"/>
      <c r="D10" s="167" t="str">
        <f>IF($Z$10=1,"brigt Tilgung mehr",IF($Z$10=-1,"bringt Tagesgeld mehr","Kein Unterschied!"))</f>
        <v>bringt Tagesgeld mehr</v>
      </c>
      <c r="G10" s="166" t="s">
        <v>64</v>
      </c>
      <c r="H10" s="183">
        <f>+F255</f>
        <v>7677.9</v>
      </c>
      <c r="I10" s="184"/>
      <c r="J10" s="72"/>
      <c r="K10" s="100"/>
      <c r="L10" s="100"/>
      <c r="M10" s="100"/>
      <c r="N10" s="84"/>
      <c r="O10" s="72"/>
      <c r="P10" s="23" t="str">
        <f>IF($Z$10=1,"Die Tilgung bringt mehr:",IF($Z$10=-1,"Tagesgeld bringt mehr:","Kein Unterschied!"))</f>
        <v>Tagesgeld bringt mehr:</v>
      </c>
      <c r="S10" s="175">
        <f>($H$10-$AA$10)*$Z$10</f>
        <v>17586.02</v>
      </c>
      <c r="T10" s="176"/>
      <c r="U10" s="24"/>
      <c r="V10" s="183">
        <f>+U255</f>
        <v>7677.9</v>
      </c>
      <c r="W10" s="184"/>
      <c r="X10" s="108" t="s">
        <v>30</v>
      </c>
      <c r="Y10" s="109">
        <f>YEARFRAC(Y13,Y255,3)</f>
        <v>6.34</v>
      </c>
      <c r="Z10" s="25">
        <f>IF(H10&gt;AA10,1,IF(H10&lt;AA10,-1,0))</f>
        <v>-1</v>
      </c>
      <c r="AA10" s="181">
        <f>+AA255</f>
        <v>25263.919999999998</v>
      </c>
      <c r="AB10" s="181"/>
      <c r="AC10" s="182"/>
    </row>
    <row r="11" spans="1:34" s="12" customFormat="1" ht="5.0999999999999996" customHeight="1" thickTop="1" x14ac:dyDescent="0.35">
      <c r="A11" s="45"/>
      <c r="B11" s="64"/>
      <c r="C11" s="64"/>
      <c r="D11" s="64"/>
      <c r="E11" s="64"/>
      <c r="F11" s="64"/>
      <c r="G11" s="64"/>
      <c r="H11" s="64"/>
      <c r="I11" s="65"/>
      <c r="J11" s="15"/>
      <c r="K11" s="49"/>
      <c r="L11" s="49"/>
      <c r="M11" s="49"/>
      <c r="N11" s="80"/>
      <c r="O11" s="90"/>
      <c r="P11" s="64"/>
      <c r="Q11" s="64"/>
      <c r="R11" s="64"/>
      <c r="S11" s="64"/>
      <c r="T11" s="64"/>
      <c r="U11" s="64"/>
      <c r="V11" s="64"/>
      <c r="W11" s="65"/>
      <c r="X11" s="110"/>
      <c r="Y11" s="110"/>
      <c r="Z11" s="59"/>
      <c r="AA11" s="64"/>
      <c r="AB11" s="64"/>
      <c r="AC11" s="64"/>
    </row>
    <row r="12" spans="1:34" s="12" customFormat="1" ht="14.1" customHeight="1" x14ac:dyDescent="0.4">
      <c r="A12" s="45"/>
      <c r="B12" s="121">
        <f ca="1">TODAY()</f>
        <v>46096</v>
      </c>
      <c r="C12" s="26" t="s">
        <v>39</v>
      </c>
      <c r="D12" s="198">
        <f>+X6</f>
        <v>6</v>
      </c>
      <c r="E12" s="198"/>
      <c r="F12" s="198"/>
      <c r="G12" s="197">
        <f>+X7</f>
        <v>4</v>
      </c>
      <c r="H12" s="197"/>
      <c r="I12" s="120" t="s">
        <v>0</v>
      </c>
      <c r="J12" s="26"/>
      <c r="K12" s="51"/>
      <c r="L12" s="51"/>
      <c r="M12" s="51"/>
      <c r="N12" s="85"/>
      <c r="O12" s="94"/>
      <c r="P12" s="44">
        <v>45685</v>
      </c>
      <c r="Q12" s="26" t="s">
        <v>13</v>
      </c>
      <c r="U12" s="195" t="s">
        <v>14</v>
      </c>
      <c r="V12" s="195"/>
      <c r="W12" s="66" t="s">
        <v>0</v>
      </c>
      <c r="X12" s="111" t="s">
        <v>33</v>
      </c>
      <c r="Y12" s="112">
        <f>+Y255-Y13</f>
        <v>2314</v>
      </c>
      <c r="Z12" s="67">
        <f>IF(F4="Volltilgung",-D4,AA4)</f>
        <v>184000</v>
      </c>
      <c r="AA12" s="68"/>
      <c r="AB12" s="194" t="s">
        <v>1</v>
      </c>
      <c r="AC12" s="194"/>
    </row>
    <row r="13" spans="1:34" ht="13.15" x14ac:dyDescent="0.35">
      <c r="A13" s="5"/>
      <c r="B13" s="27" t="s">
        <v>9</v>
      </c>
      <c r="C13" s="27" t="s">
        <v>3</v>
      </c>
      <c r="D13" s="28" t="s">
        <v>7</v>
      </c>
      <c r="E13" s="29" t="s">
        <v>4</v>
      </c>
      <c r="F13" s="27" t="s">
        <v>0</v>
      </c>
      <c r="G13" s="30" t="s">
        <v>38</v>
      </c>
      <c r="H13" s="30" t="s">
        <v>37</v>
      </c>
      <c r="I13" s="28" t="s">
        <v>5</v>
      </c>
      <c r="J13" s="29" t="s">
        <v>29</v>
      </c>
      <c r="K13" s="54" t="s">
        <v>25</v>
      </c>
      <c r="L13" s="188" t="s">
        <v>35</v>
      </c>
      <c r="M13" s="188"/>
      <c r="N13" s="101"/>
      <c r="O13" s="102"/>
      <c r="P13" s="27" t="s">
        <v>9</v>
      </c>
      <c r="Q13" s="27" t="s">
        <v>3</v>
      </c>
      <c r="R13" s="28" t="s">
        <v>7</v>
      </c>
      <c r="S13" s="29" t="s">
        <v>4</v>
      </c>
      <c r="T13" s="27" t="s">
        <v>0</v>
      </c>
      <c r="U13" s="30" t="s">
        <v>10</v>
      </c>
      <c r="V13" s="30" t="s">
        <v>6</v>
      </c>
      <c r="W13" s="29" t="s">
        <v>29</v>
      </c>
      <c r="X13" s="54" t="s">
        <v>25</v>
      </c>
      <c r="Y13" s="106">
        <f>+B14-1</f>
        <v>45777</v>
      </c>
      <c r="Z13" s="9" t="s">
        <v>23</v>
      </c>
      <c r="AA13" s="27" t="s">
        <v>11</v>
      </c>
      <c r="AB13" s="30" t="s">
        <v>17</v>
      </c>
      <c r="AC13" s="31" t="s">
        <v>4</v>
      </c>
    </row>
    <row r="14" spans="1:34" ht="13.15" x14ac:dyDescent="0.35">
      <c r="A14" s="47" t="str">
        <f>IF(B14=0,"x","")</f>
        <v/>
      </c>
      <c r="B14" s="32">
        <f>+C6</f>
        <v>45778</v>
      </c>
      <c r="C14" s="33">
        <f>IF(B14&gt;0,(D4+AA4)*$J$4,"")</f>
        <v>0</v>
      </c>
      <c r="D14" s="34">
        <f>IF(B14&gt;0,+$E$7*$J$4,"")</f>
        <v>0</v>
      </c>
      <c r="E14" s="35">
        <f t="shared" ref="E14:E45" si="0">IF(B14&gt;0,+C14*$E$6/12,"")</f>
        <v>0</v>
      </c>
      <c r="F14" s="36">
        <f>IF(B14&gt;0,+D14+E14,"")</f>
        <v>0</v>
      </c>
      <c r="G14" s="37">
        <f>+I6*J4</f>
        <v>0</v>
      </c>
      <c r="H14" s="38">
        <f>IF(B14&gt;0,-E14*G14/12,"")</f>
        <v>0</v>
      </c>
      <c r="I14" s="39">
        <f>IF(B14&gt;0,(W14-J14)*O14,"")</f>
        <v>104.53</v>
      </c>
      <c r="J14" s="73">
        <f t="shared" ref="J14:J77" si="1">IF(B14&gt;0,-E14-H14,"")</f>
        <v>0</v>
      </c>
      <c r="K14" s="55">
        <f t="shared" ref="K14:K77" si="2">IF(B14=0,"",IF(C14+F14&lt;0,+C14+F14,0))</f>
        <v>0</v>
      </c>
      <c r="L14" s="117">
        <f>+C6</f>
        <v>45778</v>
      </c>
      <c r="M14" s="117">
        <f>EOMONTH(L14,0)</f>
        <v>45808</v>
      </c>
      <c r="N14" s="87">
        <f>IF(C14&lt;0,1,0)</f>
        <v>0</v>
      </c>
      <c r="O14" s="95">
        <f>IF(A14="x",0,IF(Q14&lt;0,1,0))</f>
        <v>1</v>
      </c>
      <c r="P14" s="32">
        <f>+C6</f>
        <v>45778</v>
      </c>
      <c r="Q14" s="33">
        <f>+D4</f>
        <v>-184000</v>
      </c>
      <c r="R14" s="34">
        <f>IF(P14&gt;0,+$E$7*O14,"")</f>
        <v>268</v>
      </c>
      <c r="S14" s="35">
        <f t="shared" ref="S14:S77" si="3">IF(P14&gt;0,+Q14*$E$6/12,"")</f>
        <v>-105.8</v>
      </c>
      <c r="T14" s="36">
        <f>IF(P14&gt;0,+R14+S14,"")</f>
        <v>162.19999999999999</v>
      </c>
      <c r="U14" s="37">
        <f>+W6</f>
        <v>0.14399999999999999</v>
      </c>
      <c r="V14" s="38">
        <f>IF(P14&gt;0,-S14*U14/12,"")</f>
        <v>1.27</v>
      </c>
      <c r="W14" s="73">
        <f>IF(P14&gt;0,-S14-V14,"")</f>
        <v>104.53</v>
      </c>
      <c r="X14" s="55">
        <f>IF(P14=0,"",IF(Q14+T14&lt;0,+Q14+T14,0))</f>
        <v>-183837.8</v>
      </c>
      <c r="Y14" s="105">
        <f>IF(N14=1,EOMONTH(B14,0),IF(AND(O14=1,$J$4=0),EOMONTH(B14,0),""))</f>
        <v>45808</v>
      </c>
      <c r="Z14" s="9">
        <f t="shared" ref="Z14:Z77" si="4">IF(B14&gt;0,+$Z$12*AA14/12,"")</f>
        <v>421.67</v>
      </c>
      <c r="AA14" s="40">
        <f>IF(B14&gt;0,+AC6*O14,"")</f>
        <v>2.75E-2</v>
      </c>
      <c r="AB14" s="58">
        <f t="shared" ref="AB14:AB77" si="5">IF(B14&gt;0,IF(Z14-$AC$8&lt;=0,0,-(Z14-$AC$8)*$I$8),"")</f>
        <v>-89.25</v>
      </c>
      <c r="AC14" s="6">
        <f t="shared" ref="AC14:AC77" si="6">IF(B14&gt;0,+Z14+AB14,"")</f>
        <v>332.42</v>
      </c>
    </row>
    <row r="15" spans="1:34" ht="13.15" x14ac:dyDescent="0.35">
      <c r="A15" s="47" t="str">
        <f t="shared" ref="A15:A78" si="7">IF(B15=0,"x","")</f>
        <v/>
      </c>
      <c r="B15" s="32">
        <f t="shared" ref="B15:B46" si="8">IF(B14=0,0,IF(EOMONTH(B14,0)+1&lt;=$C$7,EOMONTH(B14,0)+1,0))</f>
        <v>45809</v>
      </c>
      <c r="C15" s="33">
        <f t="shared" ref="C15:C78" si="9">IF(B15&gt;0,(+C14+F14)*$J$4*N15,"")</f>
        <v>0</v>
      </c>
      <c r="D15" s="34">
        <f t="shared" ref="D15:D78" si="10">IF(B15=0,"",IF(C15+E15+D14&gt;0,(-C15-C15*$E$6/12)*N15,+D14*N15))</f>
        <v>0</v>
      </c>
      <c r="E15" s="35">
        <f t="shared" si="0"/>
        <v>0</v>
      </c>
      <c r="F15" s="36">
        <f t="shared" ref="F15:F28" si="11">IF(B15&gt;0,+D15+E15,"")</f>
        <v>0</v>
      </c>
      <c r="G15" s="41">
        <f t="shared" ref="G15:G78" si="12">IF(B15&gt;0,+G14*N15,"")</f>
        <v>0</v>
      </c>
      <c r="H15" s="38">
        <f t="shared" ref="H15:H28" si="13">IF(B15&gt;0,-E15*G15/12,"")</f>
        <v>0</v>
      </c>
      <c r="I15" s="39">
        <f t="shared" ref="I15:I78" si="14">IF(B15&gt;0,(W15-J15)*O15,"")</f>
        <v>104.44</v>
      </c>
      <c r="J15" s="73">
        <f t="shared" si="1"/>
        <v>0</v>
      </c>
      <c r="K15" s="55">
        <f t="shared" si="2"/>
        <v>0</v>
      </c>
      <c r="L15" s="117">
        <f>+M14+1</f>
        <v>45809</v>
      </c>
      <c r="M15" s="117">
        <f>EOMONTH(L15,0)</f>
        <v>45838</v>
      </c>
      <c r="N15" s="87">
        <f t="shared" ref="N15:N78" si="15">IF(A15="x",0,IF(C14+F14&lt;0,1,0))</f>
        <v>0</v>
      </c>
      <c r="O15" s="95">
        <f>IF(A15="x",0,IF(+Q14+T14&lt;0,1,0))</f>
        <v>1</v>
      </c>
      <c r="P15" s="32">
        <f t="shared" ref="P15:P78" si="16">IF(P14=0,0,IF(EOMONTH(P14,0)+1&lt;=$C$7,EOMONTH(P14,0)+1,0))</f>
        <v>45809</v>
      </c>
      <c r="Q15" s="33">
        <f>IF(P15&gt;0,(+Q14+T14)*O15,"")</f>
        <v>-183837.8</v>
      </c>
      <c r="R15" s="34">
        <f>IF(P15=0,"",IF(Q15+S15+R14&gt;0,(-Q15-Q15*$S$6/12)*O15,+R14*O15))</f>
        <v>268</v>
      </c>
      <c r="S15" s="35">
        <f t="shared" si="3"/>
        <v>-105.71</v>
      </c>
      <c r="T15" s="36">
        <f>IF(P15&gt;0,+R15+S15,"")</f>
        <v>162.29</v>
      </c>
      <c r="U15" s="41">
        <f>IF(P15&gt;0,+U14*O15,"")</f>
        <v>0.14399999999999999</v>
      </c>
      <c r="V15" s="38">
        <f t="shared" ref="V15:V78" si="17">IF(P15&gt;0,-S15*U15/12,"")</f>
        <v>1.27</v>
      </c>
      <c r="W15" s="73">
        <f t="shared" ref="W15:W78" si="18">IF(P15&gt;0,-S15-V15,"")</f>
        <v>104.44</v>
      </c>
      <c r="X15" s="55">
        <f t="shared" ref="X15:X78" si="19">IF(P15=0,"",IF(Q15+T15&lt;0,+Q15+T15,0))</f>
        <v>-183675.51</v>
      </c>
      <c r="Y15" s="105">
        <f t="shared" ref="Y15:Y78" si="20">IF(N15=1,EOMONTH(B15,0),IF(AND(O15=1,$J$4=0),EOMONTH(B15,0),""))</f>
        <v>45838</v>
      </c>
      <c r="Z15" s="9">
        <f t="shared" si="4"/>
        <v>421.67</v>
      </c>
      <c r="AA15" s="40">
        <f>IF(B15&gt;0,+AA14*O15,"")</f>
        <v>2.75E-2</v>
      </c>
      <c r="AB15" s="58">
        <f t="shared" si="5"/>
        <v>-89.25</v>
      </c>
      <c r="AC15" s="6">
        <f t="shared" si="6"/>
        <v>332.42</v>
      </c>
    </row>
    <row r="16" spans="1:34" ht="13.15" x14ac:dyDescent="0.35">
      <c r="A16" s="47" t="str">
        <f t="shared" si="7"/>
        <v/>
      </c>
      <c r="B16" s="32">
        <f t="shared" si="8"/>
        <v>45839</v>
      </c>
      <c r="C16" s="33">
        <f t="shared" si="9"/>
        <v>0</v>
      </c>
      <c r="D16" s="34">
        <f t="shared" si="10"/>
        <v>0</v>
      </c>
      <c r="E16" s="35">
        <f t="shared" si="0"/>
        <v>0</v>
      </c>
      <c r="F16" s="36">
        <f t="shared" si="11"/>
        <v>0</v>
      </c>
      <c r="G16" s="41">
        <f t="shared" si="12"/>
        <v>0</v>
      </c>
      <c r="H16" s="38">
        <f t="shared" si="13"/>
        <v>0</v>
      </c>
      <c r="I16" s="39">
        <f t="shared" si="14"/>
        <v>104.34</v>
      </c>
      <c r="J16" s="73">
        <f t="shared" si="1"/>
        <v>0</v>
      </c>
      <c r="K16" s="55">
        <f t="shared" si="2"/>
        <v>0</v>
      </c>
      <c r="L16" s="117">
        <f t="shared" ref="L16:L79" si="21">+M15+1</f>
        <v>45839</v>
      </c>
      <c r="M16" s="117">
        <f t="shared" ref="M16:M79" si="22">EOMONTH(L16,0)</f>
        <v>45869</v>
      </c>
      <c r="N16" s="87">
        <f t="shared" si="15"/>
        <v>0</v>
      </c>
      <c r="O16" s="95">
        <f t="shared" ref="O16:O79" si="23">IF(A16="x",0,IF(+Q15+T15&lt;0,1,0))</f>
        <v>1</v>
      </c>
      <c r="P16" s="32">
        <f t="shared" si="16"/>
        <v>45839</v>
      </c>
      <c r="Q16" s="33">
        <f t="shared" ref="Q16:Q79" si="24">IF(P16&gt;0,(+Q15+T15)*O16,"")</f>
        <v>-183675.51</v>
      </c>
      <c r="R16" s="34">
        <f t="shared" ref="R16:R79" si="25">IF(P16=0,"",IF(Q16+S16+R15&gt;0,(-Q16-Q16*$S$6/12)*O16,+R15*O16))</f>
        <v>268</v>
      </c>
      <c r="S16" s="35">
        <f t="shared" si="3"/>
        <v>-105.61</v>
      </c>
      <c r="T16" s="36">
        <f t="shared" ref="T16:T78" si="26">IF(P16&gt;0,+R16+S16,"")</f>
        <v>162.38999999999999</v>
      </c>
      <c r="U16" s="41">
        <f t="shared" ref="U16:U79" si="27">IF(P16&gt;0,+U15*O16,"")</f>
        <v>0.14399999999999999</v>
      </c>
      <c r="V16" s="38">
        <f t="shared" si="17"/>
        <v>1.27</v>
      </c>
      <c r="W16" s="73">
        <f t="shared" si="18"/>
        <v>104.34</v>
      </c>
      <c r="X16" s="55">
        <f t="shared" si="19"/>
        <v>-183513.12</v>
      </c>
      <c r="Y16" s="105">
        <f t="shared" si="20"/>
        <v>45869</v>
      </c>
      <c r="Z16" s="9">
        <f t="shared" si="4"/>
        <v>421.67</v>
      </c>
      <c r="AA16" s="40">
        <f t="shared" ref="AA16:AA79" si="28">IF(B16&gt;0,+AA15*O16,"")</f>
        <v>2.75E-2</v>
      </c>
      <c r="AB16" s="58">
        <f t="shared" si="5"/>
        <v>-89.25</v>
      </c>
      <c r="AC16" s="6">
        <f t="shared" si="6"/>
        <v>332.42</v>
      </c>
    </row>
    <row r="17" spans="1:29" ht="13.15" x14ac:dyDescent="0.35">
      <c r="A17" s="47" t="str">
        <f t="shared" si="7"/>
        <v/>
      </c>
      <c r="B17" s="32">
        <f t="shared" si="8"/>
        <v>45870</v>
      </c>
      <c r="C17" s="33">
        <f t="shared" si="9"/>
        <v>0</v>
      </c>
      <c r="D17" s="34">
        <f t="shared" si="10"/>
        <v>0</v>
      </c>
      <c r="E17" s="35">
        <f t="shared" si="0"/>
        <v>0</v>
      </c>
      <c r="F17" s="36">
        <f t="shared" si="11"/>
        <v>0</v>
      </c>
      <c r="G17" s="41">
        <f t="shared" si="12"/>
        <v>0</v>
      </c>
      <c r="H17" s="38">
        <f t="shared" si="13"/>
        <v>0</v>
      </c>
      <c r="I17" s="39">
        <f t="shared" si="14"/>
        <v>104.25</v>
      </c>
      <c r="J17" s="73">
        <f t="shared" si="1"/>
        <v>0</v>
      </c>
      <c r="K17" s="55">
        <f t="shared" si="2"/>
        <v>0</v>
      </c>
      <c r="L17" s="117">
        <f t="shared" si="21"/>
        <v>45870</v>
      </c>
      <c r="M17" s="117">
        <f t="shared" si="22"/>
        <v>45900</v>
      </c>
      <c r="N17" s="87">
        <f t="shared" si="15"/>
        <v>0</v>
      </c>
      <c r="O17" s="95">
        <f t="shared" si="23"/>
        <v>1</v>
      </c>
      <c r="P17" s="32">
        <f t="shared" si="16"/>
        <v>45870</v>
      </c>
      <c r="Q17" s="33">
        <f t="shared" si="24"/>
        <v>-183513.12</v>
      </c>
      <c r="R17" s="34">
        <f t="shared" si="25"/>
        <v>268</v>
      </c>
      <c r="S17" s="35">
        <f t="shared" si="3"/>
        <v>-105.52</v>
      </c>
      <c r="T17" s="36">
        <f t="shared" si="26"/>
        <v>162.47999999999999</v>
      </c>
      <c r="U17" s="41">
        <f t="shared" si="27"/>
        <v>0.14399999999999999</v>
      </c>
      <c r="V17" s="38">
        <f t="shared" si="17"/>
        <v>1.27</v>
      </c>
      <c r="W17" s="73">
        <f t="shared" si="18"/>
        <v>104.25</v>
      </c>
      <c r="X17" s="55">
        <f t="shared" si="19"/>
        <v>-183350.64</v>
      </c>
      <c r="Y17" s="105">
        <f t="shared" si="20"/>
        <v>45900</v>
      </c>
      <c r="Z17" s="9">
        <f t="shared" si="4"/>
        <v>421.67</v>
      </c>
      <c r="AA17" s="40">
        <f t="shared" si="28"/>
        <v>2.75E-2</v>
      </c>
      <c r="AB17" s="58">
        <f t="shared" si="5"/>
        <v>-89.25</v>
      </c>
      <c r="AC17" s="6">
        <f t="shared" si="6"/>
        <v>332.42</v>
      </c>
    </row>
    <row r="18" spans="1:29" ht="13.15" x14ac:dyDescent="0.35">
      <c r="A18" s="47" t="str">
        <f t="shared" si="7"/>
        <v/>
      </c>
      <c r="B18" s="32">
        <f t="shared" si="8"/>
        <v>45901</v>
      </c>
      <c r="C18" s="33">
        <f t="shared" si="9"/>
        <v>0</v>
      </c>
      <c r="D18" s="34">
        <f t="shared" si="10"/>
        <v>0</v>
      </c>
      <c r="E18" s="35">
        <f t="shared" si="0"/>
        <v>0</v>
      </c>
      <c r="F18" s="36">
        <f t="shared" si="11"/>
        <v>0</v>
      </c>
      <c r="G18" s="41">
        <f t="shared" si="12"/>
        <v>0</v>
      </c>
      <c r="H18" s="38">
        <f t="shared" si="13"/>
        <v>0</v>
      </c>
      <c r="I18" s="39">
        <f t="shared" si="14"/>
        <v>104.16</v>
      </c>
      <c r="J18" s="73">
        <f t="shared" si="1"/>
        <v>0</v>
      </c>
      <c r="K18" s="55">
        <f t="shared" si="2"/>
        <v>0</v>
      </c>
      <c r="L18" s="117">
        <f t="shared" si="21"/>
        <v>45901</v>
      </c>
      <c r="M18" s="117">
        <f t="shared" si="22"/>
        <v>45930</v>
      </c>
      <c r="N18" s="87">
        <f t="shared" si="15"/>
        <v>0</v>
      </c>
      <c r="O18" s="95">
        <f t="shared" si="23"/>
        <v>1</v>
      </c>
      <c r="P18" s="32">
        <f t="shared" si="16"/>
        <v>45901</v>
      </c>
      <c r="Q18" s="33">
        <f t="shared" si="24"/>
        <v>-183350.64</v>
      </c>
      <c r="R18" s="34">
        <f t="shared" si="25"/>
        <v>268</v>
      </c>
      <c r="S18" s="35">
        <f t="shared" si="3"/>
        <v>-105.43</v>
      </c>
      <c r="T18" s="36">
        <f t="shared" si="26"/>
        <v>162.57</v>
      </c>
      <c r="U18" s="41">
        <f t="shared" si="27"/>
        <v>0.14399999999999999</v>
      </c>
      <c r="V18" s="38">
        <f t="shared" si="17"/>
        <v>1.27</v>
      </c>
      <c r="W18" s="73">
        <f t="shared" si="18"/>
        <v>104.16</v>
      </c>
      <c r="X18" s="55">
        <f t="shared" si="19"/>
        <v>-183188.07</v>
      </c>
      <c r="Y18" s="105">
        <f t="shared" si="20"/>
        <v>45930</v>
      </c>
      <c r="Z18" s="9">
        <f t="shared" si="4"/>
        <v>421.67</v>
      </c>
      <c r="AA18" s="40">
        <f t="shared" si="28"/>
        <v>2.75E-2</v>
      </c>
      <c r="AB18" s="58">
        <f t="shared" si="5"/>
        <v>-89.25</v>
      </c>
      <c r="AC18" s="6">
        <f t="shared" si="6"/>
        <v>332.42</v>
      </c>
    </row>
    <row r="19" spans="1:29" ht="13.15" x14ac:dyDescent="0.35">
      <c r="A19" s="47" t="str">
        <f t="shared" si="7"/>
        <v/>
      </c>
      <c r="B19" s="32">
        <f t="shared" si="8"/>
        <v>45931</v>
      </c>
      <c r="C19" s="33">
        <f t="shared" si="9"/>
        <v>0</v>
      </c>
      <c r="D19" s="34">
        <f t="shared" si="10"/>
        <v>0</v>
      </c>
      <c r="E19" s="35">
        <f t="shared" si="0"/>
        <v>0</v>
      </c>
      <c r="F19" s="36">
        <f t="shared" si="11"/>
        <v>0</v>
      </c>
      <c r="G19" s="41">
        <f t="shared" si="12"/>
        <v>0</v>
      </c>
      <c r="H19" s="38">
        <f t="shared" si="13"/>
        <v>0</v>
      </c>
      <c r="I19" s="39">
        <f t="shared" si="14"/>
        <v>104.07</v>
      </c>
      <c r="J19" s="73">
        <f t="shared" si="1"/>
        <v>0</v>
      </c>
      <c r="K19" s="55">
        <f t="shared" si="2"/>
        <v>0</v>
      </c>
      <c r="L19" s="117">
        <f t="shared" si="21"/>
        <v>45931</v>
      </c>
      <c r="M19" s="117">
        <f t="shared" si="22"/>
        <v>45961</v>
      </c>
      <c r="N19" s="87">
        <f t="shared" si="15"/>
        <v>0</v>
      </c>
      <c r="O19" s="95">
        <f t="shared" si="23"/>
        <v>1</v>
      </c>
      <c r="P19" s="32">
        <f t="shared" si="16"/>
        <v>45931</v>
      </c>
      <c r="Q19" s="33">
        <f t="shared" si="24"/>
        <v>-183188.07</v>
      </c>
      <c r="R19" s="34">
        <f t="shared" si="25"/>
        <v>268</v>
      </c>
      <c r="S19" s="35">
        <f t="shared" si="3"/>
        <v>-105.33</v>
      </c>
      <c r="T19" s="36">
        <f t="shared" si="26"/>
        <v>162.66999999999999</v>
      </c>
      <c r="U19" s="41">
        <f t="shared" si="27"/>
        <v>0.14399999999999999</v>
      </c>
      <c r="V19" s="38">
        <f t="shared" si="17"/>
        <v>1.26</v>
      </c>
      <c r="W19" s="73">
        <f t="shared" si="18"/>
        <v>104.07</v>
      </c>
      <c r="X19" s="55">
        <f t="shared" si="19"/>
        <v>-183025.4</v>
      </c>
      <c r="Y19" s="105">
        <f t="shared" si="20"/>
        <v>45961</v>
      </c>
      <c r="Z19" s="9">
        <f t="shared" si="4"/>
        <v>421.67</v>
      </c>
      <c r="AA19" s="40">
        <f t="shared" si="28"/>
        <v>2.75E-2</v>
      </c>
      <c r="AB19" s="58">
        <f t="shared" si="5"/>
        <v>-89.25</v>
      </c>
      <c r="AC19" s="6">
        <f t="shared" si="6"/>
        <v>332.42</v>
      </c>
    </row>
    <row r="20" spans="1:29" ht="13.15" x14ac:dyDescent="0.35">
      <c r="A20" s="47" t="str">
        <f t="shared" si="7"/>
        <v/>
      </c>
      <c r="B20" s="32">
        <f t="shared" si="8"/>
        <v>45962</v>
      </c>
      <c r="C20" s="33">
        <f t="shared" si="9"/>
        <v>0</v>
      </c>
      <c r="D20" s="34">
        <f t="shared" si="10"/>
        <v>0</v>
      </c>
      <c r="E20" s="35">
        <f t="shared" si="0"/>
        <v>0</v>
      </c>
      <c r="F20" s="36">
        <f t="shared" si="11"/>
        <v>0</v>
      </c>
      <c r="G20" s="41">
        <f t="shared" si="12"/>
        <v>0</v>
      </c>
      <c r="H20" s="38">
        <f t="shared" si="13"/>
        <v>0</v>
      </c>
      <c r="I20" s="39">
        <f t="shared" si="14"/>
        <v>103.98</v>
      </c>
      <c r="J20" s="73">
        <f t="shared" si="1"/>
        <v>0</v>
      </c>
      <c r="K20" s="55">
        <f t="shared" si="2"/>
        <v>0</v>
      </c>
      <c r="L20" s="117">
        <f t="shared" si="21"/>
        <v>45962</v>
      </c>
      <c r="M20" s="117">
        <f t="shared" si="22"/>
        <v>45991</v>
      </c>
      <c r="N20" s="87">
        <f t="shared" si="15"/>
        <v>0</v>
      </c>
      <c r="O20" s="95">
        <f t="shared" si="23"/>
        <v>1</v>
      </c>
      <c r="P20" s="32">
        <f t="shared" si="16"/>
        <v>45962</v>
      </c>
      <c r="Q20" s="33">
        <f t="shared" si="24"/>
        <v>-183025.4</v>
      </c>
      <c r="R20" s="34">
        <f t="shared" si="25"/>
        <v>268</v>
      </c>
      <c r="S20" s="35">
        <f t="shared" si="3"/>
        <v>-105.24</v>
      </c>
      <c r="T20" s="36">
        <f t="shared" si="26"/>
        <v>162.76</v>
      </c>
      <c r="U20" s="41">
        <f t="shared" si="27"/>
        <v>0.14399999999999999</v>
      </c>
      <c r="V20" s="38">
        <f t="shared" si="17"/>
        <v>1.26</v>
      </c>
      <c r="W20" s="73">
        <f t="shared" si="18"/>
        <v>103.98</v>
      </c>
      <c r="X20" s="55">
        <f t="shared" si="19"/>
        <v>-182862.64</v>
      </c>
      <c r="Y20" s="105">
        <f t="shared" si="20"/>
        <v>45991</v>
      </c>
      <c r="Z20" s="9">
        <f t="shared" si="4"/>
        <v>421.67</v>
      </c>
      <c r="AA20" s="40">
        <f t="shared" si="28"/>
        <v>2.75E-2</v>
      </c>
      <c r="AB20" s="58">
        <f t="shared" si="5"/>
        <v>-89.25</v>
      </c>
      <c r="AC20" s="6">
        <f t="shared" si="6"/>
        <v>332.42</v>
      </c>
    </row>
    <row r="21" spans="1:29" ht="13.15" x14ac:dyDescent="0.35">
      <c r="A21" s="47" t="str">
        <f t="shared" si="7"/>
        <v/>
      </c>
      <c r="B21" s="32">
        <f t="shared" si="8"/>
        <v>45992</v>
      </c>
      <c r="C21" s="33">
        <f t="shared" si="9"/>
        <v>0</v>
      </c>
      <c r="D21" s="34">
        <f t="shared" si="10"/>
        <v>0</v>
      </c>
      <c r="E21" s="35">
        <f t="shared" si="0"/>
        <v>0</v>
      </c>
      <c r="F21" s="36">
        <f t="shared" si="11"/>
        <v>0</v>
      </c>
      <c r="G21" s="41">
        <f t="shared" si="12"/>
        <v>0</v>
      </c>
      <c r="H21" s="38">
        <f t="shared" si="13"/>
        <v>0</v>
      </c>
      <c r="I21" s="39">
        <f t="shared" si="14"/>
        <v>103.89</v>
      </c>
      <c r="J21" s="73">
        <f t="shared" si="1"/>
        <v>0</v>
      </c>
      <c r="K21" s="55">
        <f t="shared" si="2"/>
        <v>0</v>
      </c>
      <c r="L21" s="117">
        <f t="shared" si="21"/>
        <v>45992</v>
      </c>
      <c r="M21" s="117">
        <f t="shared" si="22"/>
        <v>46022</v>
      </c>
      <c r="N21" s="87">
        <f t="shared" si="15"/>
        <v>0</v>
      </c>
      <c r="O21" s="95">
        <f t="shared" si="23"/>
        <v>1</v>
      </c>
      <c r="P21" s="32">
        <f t="shared" si="16"/>
        <v>45992</v>
      </c>
      <c r="Q21" s="33">
        <f t="shared" si="24"/>
        <v>-182862.64</v>
      </c>
      <c r="R21" s="34">
        <f t="shared" si="25"/>
        <v>268</v>
      </c>
      <c r="S21" s="35">
        <f t="shared" si="3"/>
        <v>-105.15</v>
      </c>
      <c r="T21" s="36">
        <f t="shared" si="26"/>
        <v>162.85</v>
      </c>
      <c r="U21" s="41">
        <f t="shared" si="27"/>
        <v>0.14399999999999999</v>
      </c>
      <c r="V21" s="38">
        <f t="shared" si="17"/>
        <v>1.26</v>
      </c>
      <c r="W21" s="73">
        <f t="shared" si="18"/>
        <v>103.89</v>
      </c>
      <c r="X21" s="55">
        <f t="shared" si="19"/>
        <v>-182699.79</v>
      </c>
      <c r="Y21" s="105">
        <f t="shared" si="20"/>
        <v>46022</v>
      </c>
      <c r="Z21" s="9">
        <f t="shared" si="4"/>
        <v>421.67</v>
      </c>
      <c r="AA21" s="40">
        <f t="shared" si="28"/>
        <v>2.75E-2</v>
      </c>
      <c r="AB21" s="58">
        <f t="shared" si="5"/>
        <v>-89.25</v>
      </c>
      <c r="AC21" s="6">
        <f t="shared" si="6"/>
        <v>332.42</v>
      </c>
    </row>
    <row r="22" spans="1:29" ht="13.15" x14ac:dyDescent="0.35">
      <c r="A22" s="47" t="str">
        <f t="shared" si="7"/>
        <v/>
      </c>
      <c r="B22" s="32">
        <f t="shared" si="8"/>
        <v>46023</v>
      </c>
      <c r="C22" s="33">
        <f t="shared" si="9"/>
        <v>0</v>
      </c>
      <c r="D22" s="34">
        <f t="shared" si="10"/>
        <v>0</v>
      </c>
      <c r="E22" s="35">
        <f t="shared" si="0"/>
        <v>0</v>
      </c>
      <c r="F22" s="36">
        <f t="shared" si="11"/>
        <v>0</v>
      </c>
      <c r="G22" s="41">
        <f t="shared" si="12"/>
        <v>0</v>
      </c>
      <c r="H22" s="38">
        <f t="shared" si="13"/>
        <v>0</v>
      </c>
      <c r="I22" s="39">
        <f t="shared" si="14"/>
        <v>103.79</v>
      </c>
      <c r="J22" s="73">
        <f t="shared" si="1"/>
        <v>0</v>
      </c>
      <c r="K22" s="55">
        <f t="shared" si="2"/>
        <v>0</v>
      </c>
      <c r="L22" s="117">
        <f t="shared" si="21"/>
        <v>46023</v>
      </c>
      <c r="M22" s="117">
        <f t="shared" si="22"/>
        <v>46053</v>
      </c>
      <c r="N22" s="87">
        <f t="shared" si="15"/>
        <v>0</v>
      </c>
      <c r="O22" s="95">
        <f t="shared" si="23"/>
        <v>1</v>
      </c>
      <c r="P22" s="32">
        <f t="shared" si="16"/>
        <v>46023</v>
      </c>
      <c r="Q22" s="33">
        <f t="shared" si="24"/>
        <v>-182699.79</v>
      </c>
      <c r="R22" s="34">
        <f t="shared" si="25"/>
        <v>268</v>
      </c>
      <c r="S22" s="35">
        <f t="shared" si="3"/>
        <v>-105.05</v>
      </c>
      <c r="T22" s="36">
        <f t="shared" si="26"/>
        <v>162.94999999999999</v>
      </c>
      <c r="U22" s="41">
        <f t="shared" si="27"/>
        <v>0.14399999999999999</v>
      </c>
      <c r="V22" s="38">
        <f t="shared" si="17"/>
        <v>1.26</v>
      </c>
      <c r="W22" s="73">
        <f t="shared" si="18"/>
        <v>103.79</v>
      </c>
      <c r="X22" s="55">
        <f t="shared" si="19"/>
        <v>-182536.84</v>
      </c>
      <c r="Y22" s="105">
        <f t="shared" si="20"/>
        <v>46053</v>
      </c>
      <c r="Z22" s="9">
        <f t="shared" si="4"/>
        <v>421.67</v>
      </c>
      <c r="AA22" s="40">
        <f t="shared" si="28"/>
        <v>2.75E-2</v>
      </c>
      <c r="AB22" s="58">
        <f t="shared" si="5"/>
        <v>-89.25</v>
      </c>
      <c r="AC22" s="6">
        <f t="shared" si="6"/>
        <v>332.42</v>
      </c>
    </row>
    <row r="23" spans="1:29" ht="13.15" x14ac:dyDescent="0.35">
      <c r="A23" s="47" t="str">
        <f t="shared" si="7"/>
        <v/>
      </c>
      <c r="B23" s="32">
        <f t="shared" si="8"/>
        <v>46054</v>
      </c>
      <c r="C23" s="33">
        <f t="shared" si="9"/>
        <v>0</v>
      </c>
      <c r="D23" s="34">
        <f t="shared" si="10"/>
        <v>0</v>
      </c>
      <c r="E23" s="35">
        <f t="shared" si="0"/>
        <v>0</v>
      </c>
      <c r="F23" s="36">
        <f t="shared" si="11"/>
        <v>0</v>
      </c>
      <c r="G23" s="41">
        <f t="shared" si="12"/>
        <v>0</v>
      </c>
      <c r="H23" s="38">
        <f t="shared" si="13"/>
        <v>0</v>
      </c>
      <c r="I23" s="39">
        <f t="shared" si="14"/>
        <v>103.7</v>
      </c>
      <c r="J23" s="73">
        <f t="shared" si="1"/>
        <v>0</v>
      </c>
      <c r="K23" s="55">
        <f t="shared" si="2"/>
        <v>0</v>
      </c>
      <c r="L23" s="117">
        <f t="shared" si="21"/>
        <v>46054</v>
      </c>
      <c r="M23" s="117">
        <f t="shared" si="22"/>
        <v>46081</v>
      </c>
      <c r="N23" s="87">
        <f t="shared" si="15"/>
        <v>0</v>
      </c>
      <c r="O23" s="95">
        <f t="shared" si="23"/>
        <v>1</v>
      </c>
      <c r="P23" s="32">
        <f t="shared" si="16"/>
        <v>46054</v>
      </c>
      <c r="Q23" s="33">
        <f t="shared" si="24"/>
        <v>-182536.84</v>
      </c>
      <c r="R23" s="34">
        <f t="shared" si="25"/>
        <v>268</v>
      </c>
      <c r="S23" s="35">
        <f t="shared" si="3"/>
        <v>-104.96</v>
      </c>
      <c r="T23" s="36">
        <f t="shared" si="26"/>
        <v>163.04</v>
      </c>
      <c r="U23" s="41">
        <f t="shared" si="27"/>
        <v>0.14399999999999999</v>
      </c>
      <c r="V23" s="38">
        <f t="shared" si="17"/>
        <v>1.26</v>
      </c>
      <c r="W23" s="73">
        <f t="shared" si="18"/>
        <v>103.7</v>
      </c>
      <c r="X23" s="55">
        <f t="shared" si="19"/>
        <v>-182373.8</v>
      </c>
      <c r="Y23" s="105">
        <f t="shared" si="20"/>
        <v>46081</v>
      </c>
      <c r="Z23" s="9">
        <f t="shared" si="4"/>
        <v>421.67</v>
      </c>
      <c r="AA23" s="40">
        <f t="shared" si="28"/>
        <v>2.75E-2</v>
      </c>
      <c r="AB23" s="58">
        <f t="shared" si="5"/>
        <v>-89.25</v>
      </c>
      <c r="AC23" s="6">
        <f t="shared" si="6"/>
        <v>332.42</v>
      </c>
    </row>
    <row r="24" spans="1:29" ht="13.15" x14ac:dyDescent="0.35">
      <c r="A24" s="47" t="str">
        <f t="shared" si="7"/>
        <v/>
      </c>
      <c r="B24" s="32">
        <f t="shared" si="8"/>
        <v>46082</v>
      </c>
      <c r="C24" s="33">
        <f t="shared" si="9"/>
        <v>0</v>
      </c>
      <c r="D24" s="34">
        <f t="shared" si="10"/>
        <v>0</v>
      </c>
      <c r="E24" s="35">
        <f t="shared" si="0"/>
        <v>0</v>
      </c>
      <c r="F24" s="36">
        <f t="shared" si="11"/>
        <v>0</v>
      </c>
      <c r="G24" s="41">
        <f t="shared" si="12"/>
        <v>0</v>
      </c>
      <c r="H24" s="38">
        <f t="shared" si="13"/>
        <v>0</v>
      </c>
      <c r="I24" s="39">
        <f t="shared" si="14"/>
        <v>103.6</v>
      </c>
      <c r="J24" s="73">
        <f t="shared" si="1"/>
        <v>0</v>
      </c>
      <c r="K24" s="55">
        <f t="shared" si="2"/>
        <v>0</v>
      </c>
      <c r="L24" s="117">
        <f t="shared" si="21"/>
        <v>46082</v>
      </c>
      <c r="M24" s="117">
        <f t="shared" si="22"/>
        <v>46112</v>
      </c>
      <c r="N24" s="87">
        <f t="shared" si="15"/>
        <v>0</v>
      </c>
      <c r="O24" s="95">
        <f t="shared" si="23"/>
        <v>1</v>
      </c>
      <c r="P24" s="32">
        <f t="shared" si="16"/>
        <v>46082</v>
      </c>
      <c r="Q24" s="33">
        <f t="shared" si="24"/>
        <v>-182373.8</v>
      </c>
      <c r="R24" s="34">
        <f t="shared" si="25"/>
        <v>268</v>
      </c>
      <c r="S24" s="35">
        <f t="shared" si="3"/>
        <v>-104.86</v>
      </c>
      <c r="T24" s="36">
        <f t="shared" si="26"/>
        <v>163.13999999999999</v>
      </c>
      <c r="U24" s="41">
        <f t="shared" si="27"/>
        <v>0.14399999999999999</v>
      </c>
      <c r="V24" s="38">
        <f t="shared" si="17"/>
        <v>1.26</v>
      </c>
      <c r="W24" s="73">
        <f t="shared" si="18"/>
        <v>103.6</v>
      </c>
      <c r="X24" s="55">
        <f t="shared" si="19"/>
        <v>-182210.66</v>
      </c>
      <c r="Y24" s="105">
        <f t="shared" si="20"/>
        <v>46112</v>
      </c>
      <c r="Z24" s="9">
        <f t="shared" si="4"/>
        <v>421.67</v>
      </c>
      <c r="AA24" s="40">
        <f t="shared" si="28"/>
        <v>2.75E-2</v>
      </c>
      <c r="AB24" s="58">
        <f t="shared" si="5"/>
        <v>-89.25</v>
      </c>
      <c r="AC24" s="6">
        <f t="shared" si="6"/>
        <v>332.42</v>
      </c>
    </row>
    <row r="25" spans="1:29" ht="13.15" x14ac:dyDescent="0.35">
      <c r="A25" s="47" t="str">
        <f t="shared" si="7"/>
        <v/>
      </c>
      <c r="B25" s="32">
        <f t="shared" si="8"/>
        <v>46113</v>
      </c>
      <c r="C25" s="33">
        <f t="shared" si="9"/>
        <v>0</v>
      </c>
      <c r="D25" s="34">
        <f t="shared" si="10"/>
        <v>0</v>
      </c>
      <c r="E25" s="35">
        <f t="shared" si="0"/>
        <v>0</v>
      </c>
      <c r="F25" s="36">
        <f t="shared" si="11"/>
        <v>0</v>
      </c>
      <c r="G25" s="41">
        <f t="shared" si="12"/>
        <v>0</v>
      </c>
      <c r="H25" s="38">
        <f t="shared" si="13"/>
        <v>0</v>
      </c>
      <c r="I25" s="39">
        <f t="shared" si="14"/>
        <v>103.51</v>
      </c>
      <c r="J25" s="73">
        <f t="shared" si="1"/>
        <v>0</v>
      </c>
      <c r="K25" s="55">
        <f t="shared" si="2"/>
        <v>0</v>
      </c>
      <c r="L25" s="117">
        <f t="shared" si="21"/>
        <v>46113</v>
      </c>
      <c r="M25" s="117">
        <f t="shared" si="22"/>
        <v>46142</v>
      </c>
      <c r="N25" s="87">
        <f t="shared" si="15"/>
        <v>0</v>
      </c>
      <c r="O25" s="95">
        <f t="shared" si="23"/>
        <v>1</v>
      </c>
      <c r="P25" s="32">
        <f t="shared" si="16"/>
        <v>46113</v>
      </c>
      <c r="Q25" s="33">
        <f t="shared" si="24"/>
        <v>-182210.66</v>
      </c>
      <c r="R25" s="34">
        <f t="shared" si="25"/>
        <v>268</v>
      </c>
      <c r="S25" s="35">
        <f t="shared" si="3"/>
        <v>-104.77</v>
      </c>
      <c r="T25" s="36">
        <f t="shared" si="26"/>
        <v>163.22999999999999</v>
      </c>
      <c r="U25" s="41">
        <f t="shared" si="27"/>
        <v>0.14399999999999999</v>
      </c>
      <c r="V25" s="38">
        <f t="shared" si="17"/>
        <v>1.26</v>
      </c>
      <c r="W25" s="73">
        <f t="shared" si="18"/>
        <v>103.51</v>
      </c>
      <c r="X25" s="55">
        <f t="shared" si="19"/>
        <v>-182047.43</v>
      </c>
      <c r="Y25" s="105">
        <f t="shared" si="20"/>
        <v>46142</v>
      </c>
      <c r="Z25" s="9">
        <f t="shared" si="4"/>
        <v>421.67</v>
      </c>
      <c r="AA25" s="40">
        <f t="shared" si="28"/>
        <v>2.75E-2</v>
      </c>
      <c r="AB25" s="58">
        <f t="shared" si="5"/>
        <v>-89.25</v>
      </c>
      <c r="AC25" s="6">
        <f t="shared" si="6"/>
        <v>332.42</v>
      </c>
    </row>
    <row r="26" spans="1:29" ht="13.15" x14ac:dyDescent="0.35">
      <c r="A26" s="47" t="str">
        <f t="shared" si="7"/>
        <v/>
      </c>
      <c r="B26" s="32">
        <f t="shared" si="8"/>
        <v>46143</v>
      </c>
      <c r="C26" s="33">
        <f t="shared" si="9"/>
        <v>0</v>
      </c>
      <c r="D26" s="34">
        <f t="shared" si="10"/>
        <v>0</v>
      </c>
      <c r="E26" s="35">
        <f t="shared" si="0"/>
        <v>0</v>
      </c>
      <c r="F26" s="36">
        <f t="shared" si="11"/>
        <v>0</v>
      </c>
      <c r="G26" s="41">
        <f t="shared" si="12"/>
        <v>0</v>
      </c>
      <c r="H26" s="38">
        <f t="shared" si="13"/>
        <v>0</v>
      </c>
      <c r="I26" s="39">
        <f t="shared" si="14"/>
        <v>103.42</v>
      </c>
      <c r="J26" s="73">
        <f t="shared" si="1"/>
        <v>0</v>
      </c>
      <c r="K26" s="55">
        <f t="shared" si="2"/>
        <v>0</v>
      </c>
      <c r="L26" s="117">
        <f t="shared" si="21"/>
        <v>46143</v>
      </c>
      <c r="M26" s="117">
        <f t="shared" si="22"/>
        <v>46173</v>
      </c>
      <c r="N26" s="87">
        <f t="shared" si="15"/>
        <v>0</v>
      </c>
      <c r="O26" s="95">
        <f t="shared" si="23"/>
        <v>1</v>
      </c>
      <c r="P26" s="32">
        <f t="shared" si="16"/>
        <v>46143</v>
      </c>
      <c r="Q26" s="33">
        <f t="shared" si="24"/>
        <v>-182047.43</v>
      </c>
      <c r="R26" s="34">
        <f t="shared" si="25"/>
        <v>268</v>
      </c>
      <c r="S26" s="35">
        <f t="shared" si="3"/>
        <v>-104.68</v>
      </c>
      <c r="T26" s="36">
        <f t="shared" si="26"/>
        <v>163.32</v>
      </c>
      <c r="U26" s="41">
        <f t="shared" si="27"/>
        <v>0.14399999999999999</v>
      </c>
      <c r="V26" s="38">
        <f t="shared" si="17"/>
        <v>1.26</v>
      </c>
      <c r="W26" s="73">
        <f t="shared" si="18"/>
        <v>103.42</v>
      </c>
      <c r="X26" s="55">
        <f t="shared" si="19"/>
        <v>-181884.11</v>
      </c>
      <c r="Y26" s="105">
        <f t="shared" si="20"/>
        <v>46173</v>
      </c>
      <c r="Z26" s="9">
        <f t="shared" si="4"/>
        <v>421.67</v>
      </c>
      <c r="AA26" s="40">
        <f t="shared" si="28"/>
        <v>2.75E-2</v>
      </c>
      <c r="AB26" s="58">
        <f t="shared" si="5"/>
        <v>-89.25</v>
      </c>
      <c r="AC26" s="6">
        <f t="shared" si="6"/>
        <v>332.42</v>
      </c>
    </row>
    <row r="27" spans="1:29" ht="13.15" x14ac:dyDescent="0.35">
      <c r="A27" s="47" t="str">
        <f t="shared" si="7"/>
        <v/>
      </c>
      <c r="B27" s="32">
        <f t="shared" si="8"/>
        <v>46174</v>
      </c>
      <c r="C27" s="33">
        <f t="shared" si="9"/>
        <v>0</v>
      </c>
      <c r="D27" s="34">
        <f t="shared" si="10"/>
        <v>0</v>
      </c>
      <c r="E27" s="35">
        <f t="shared" si="0"/>
        <v>0</v>
      </c>
      <c r="F27" s="36">
        <f t="shared" si="11"/>
        <v>0</v>
      </c>
      <c r="G27" s="41">
        <f t="shared" si="12"/>
        <v>0</v>
      </c>
      <c r="H27" s="38">
        <f t="shared" si="13"/>
        <v>0</v>
      </c>
      <c r="I27" s="39">
        <f t="shared" si="14"/>
        <v>103.33</v>
      </c>
      <c r="J27" s="73">
        <f t="shared" si="1"/>
        <v>0</v>
      </c>
      <c r="K27" s="55">
        <f t="shared" si="2"/>
        <v>0</v>
      </c>
      <c r="L27" s="117">
        <f t="shared" si="21"/>
        <v>46174</v>
      </c>
      <c r="M27" s="117">
        <f t="shared" si="22"/>
        <v>46203</v>
      </c>
      <c r="N27" s="87">
        <f t="shared" si="15"/>
        <v>0</v>
      </c>
      <c r="O27" s="95">
        <f t="shared" si="23"/>
        <v>1</v>
      </c>
      <c r="P27" s="32">
        <f t="shared" si="16"/>
        <v>46174</v>
      </c>
      <c r="Q27" s="33">
        <f t="shared" si="24"/>
        <v>-181884.11</v>
      </c>
      <c r="R27" s="34">
        <f t="shared" si="25"/>
        <v>268</v>
      </c>
      <c r="S27" s="35">
        <f t="shared" si="3"/>
        <v>-104.58</v>
      </c>
      <c r="T27" s="36">
        <f t="shared" si="26"/>
        <v>163.41999999999999</v>
      </c>
      <c r="U27" s="41">
        <f t="shared" si="27"/>
        <v>0.14399999999999999</v>
      </c>
      <c r="V27" s="38">
        <f t="shared" si="17"/>
        <v>1.25</v>
      </c>
      <c r="W27" s="73">
        <f t="shared" si="18"/>
        <v>103.33</v>
      </c>
      <c r="X27" s="55">
        <f t="shared" si="19"/>
        <v>-181720.69</v>
      </c>
      <c r="Y27" s="105">
        <f t="shared" si="20"/>
        <v>46203</v>
      </c>
      <c r="Z27" s="9">
        <f t="shared" si="4"/>
        <v>421.67</v>
      </c>
      <c r="AA27" s="40">
        <f t="shared" si="28"/>
        <v>2.75E-2</v>
      </c>
      <c r="AB27" s="58">
        <f t="shared" si="5"/>
        <v>-89.25</v>
      </c>
      <c r="AC27" s="6">
        <f t="shared" si="6"/>
        <v>332.42</v>
      </c>
    </row>
    <row r="28" spans="1:29" ht="13.15" x14ac:dyDescent="0.35">
      <c r="A28" s="47" t="str">
        <f t="shared" si="7"/>
        <v/>
      </c>
      <c r="B28" s="32">
        <f t="shared" si="8"/>
        <v>46204</v>
      </c>
      <c r="C28" s="33">
        <f t="shared" si="9"/>
        <v>0</v>
      </c>
      <c r="D28" s="34">
        <f t="shared" si="10"/>
        <v>0</v>
      </c>
      <c r="E28" s="35">
        <f t="shared" si="0"/>
        <v>0</v>
      </c>
      <c r="F28" s="36">
        <f t="shared" si="11"/>
        <v>0</v>
      </c>
      <c r="G28" s="41">
        <f t="shared" si="12"/>
        <v>0</v>
      </c>
      <c r="H28" s="38">
        <f t="shared" si="13"/>
        <v>0</v>
      </c>
      <c r="I28" s="39">
        <f t="shared" si="14"/>
        <v>103.24</v>
      </c>
      <c r="J28" s="73">
        <f t="shared" si="1"/>
        <v>0</v>
      </c>
      <c r="K28" s="55">
        <f t="shared" si="2"/>
        <v>0</v>
      </c>
      <c r="L28" s="117">
        <f t="shared" si="21"/>
        <v>46204</v>
      </c>
      <c r="M28" s="117">
        <f t="shared" si="22"/>
        <v>46234</v>
      </c>
      <c r="N28" s="87">
        <f t="shared" si="15"/>
        <v>0</v>
      </c>
      <c r="O28" s="95">
        <f t="shared" si="23"/>
        <v>1</v>
      </c>
      <c r="P28" s="32">
        <f t="shared" si="16"/>
        <v>46204</v>
      </c>
      <c r="Q28" s="33">
        <f t="shared" si="24"/>
        <v>-181720.69</v>
      </c>
      <c r="R28" s="34">
        <f t="shared" si="25"/>
        <v>268</v>
      </c>
      <c r="S28" s="35">
        <f t="shared" si="3"/>
        <v>-104.49</v>
      </c>
      <c r="T28" s="36">
        <f t="shared" si="26"/>
        <v>163.51</v>
      </c>
      <c r="U28" s="41">
        <f t="shared" si="27"/>
        <v>0.14399999999999999</v>
      </c>
      <c r="V28" s="38">
        <f t="shared" si="17"/>
        <v>1.25</v>
      </c>
      <c r="W28" s="73">
        <f t="shared" si="18"/>
        <v>103.24</v>
      </c>
      <c r="X28" s="55">
        <f t="shared" si="19"/>
        <v>-181557.18</v>
      </c>
      <c r="Y28" s="105">
        <f t="shared" si="20"/>
        <v>46234</v>
      </c>
      <c r="Z28" s="9">
        <f t="shared" si="4"/>
        <v>421.67</v>
      </c>
      <c r="AA28" s="40">
        <f t="shared" si="28"/>
        <v>2.75E-2</v>
      </c>
      <c r="AB28" s="58">
        <f t="shared" si="5"/>
        <v>-89.25</v>
      </c>
      <c r="AC28" s="6">
        <f t="shared" si="6"/>
        <v>332.42</v>
      </c>
    </row>
    <row r="29" spans="1:29" ht="13.15" x14ac:dyDescent="0.35">
      <c r="A29" s="47" t="str">
        <f t="shared" si="7"/>
        <v/>
      </c>
      <c r="B29" s="32">
        <f t="shared" si="8"/>
        <v>46235</v>
      </c>
      <c r="C29" s="33">
        <f t="shared" si="9"/>
        <v>0</v>
      </c>
      <c r="D29" s="34">
        <f t="shared" si="10"/>
        <v>0</v>
      </c>
      <c r="E29" s="35">
        <f t="shared" si="0"/>
        <v>0</v>
      </c>
      <c r="F29" s="36">
        <f t="shared" ref="F29:F92" si="29">IF(B29&gt;0,+D29+E29,"")</f>
        <v>0</v>
      </c>
      <c r="G29" s="41">
        <f t="shared" si="12"/>
        <v>0</v>
      </c>
      <c r="H29" s="38">
        <f t="shared" ref="H29:H92" si="30">IF(B29&gt;0,-E29*G29/12,"")</f>
        <v>0</v>
      </c>
      <c r="I29" s="39">
        <f t="shared" si="14"/>
        <v>103.15</v>
      </c>
      <c r="J29" s="73">
        <f t="shared" si="1"/>
        <v>0</v>
      </c>
      <c r="K29" s="55">
        <f t="shared" si="2"/>
        <v>0</v>
      </c>
      <c r="L29" s="117">
        <f t="shared" si="21"/>
        <v>46235</v>
      </c>
      <c r="M29" s="117">
        <f t="shared" si="22"/>
        <v>46265</v>
      </c>
      <c r="N29" s="87">
        <f t="shared" si="15"/>
        <v>0</v>
      </c>
      <c r="O29" s="95">
        <f t="shared" si="23"/>
        <v>1</v>
      </c>
      <c r="P29" s="32">
        <f t="shared" si="16"/>
        <v>46235</v>
      </c>
      <c r="Q29" s="33">
        <f t="shared" si="24"/>
        <v>-181557.18</v>
      </c>
      <c r="R29" s="34">
        <f t="shared" si="25"/>
        <v>268</v>
      </c>
      <c r="S29" s="35">
        <f t="shared" si="3"/>
        <v>-104.4</v>
      </c>
      <c r="T29" s="36">
        <f t="shared" si="26"/>
        <v>163.6</v>
      </c>
      <c r="U29" s="41">
        <f t="shared" si="27"/>
        <v>0.14399999999999999</v>
      </c>
      <c r="V29" s="38">
        <f t="shared" si="17"/>
        <v>1.25</v>
      </c>
      <c r="W29" s="73">
        <f t="shared" si="18"/>
        <v>103.15</v>
      </c>
      <c r="X29" s="55">
        <f t="shared" si="19"/>
        <v>-181393.58</v>
      </c>
      <c r="Y29" s="105">
        <f t="shared" si="20"/>
        <v>46265</v>
      </c>
      <c r="Z29" s="9">
        <f t="shared" si="4"/>
        <v>421.67</v>
      </c>
      <c r="AA29" s="40">
        <f t="shared" si="28"/>
        <v>2.75E-2</v>
      </c>
      <c r="AB29" s="58">
        <f t="shared" si="5"/>
        <v>-89.25</v>
      </c>
      <c r="AC29" s="6">
        <f t="shared" si="6"/>
        <v>332.42</v>
      </c>
    </row>
    <row r="30" spans="1:29" ht="13.15" x14ac:dyDescent="0.35">
      <c r="A30" s="47" t="str">
        <f t="shared" si="7"/>
        <v/>
      </c>
      <c r="B30" s="32">
        <f t="shared" si="8"/>
        <v>46266</v>
      </c>
      <c r="C30" s="33">
        <f t="shared" si="9"/>
        <v>0</v>
      </c>
      <c r="D30" s="34">
        <f t="shared" si="10"/>
        <v>0</v>
      </c>
      <c r="E30" s="35">
        <f t="shared" si="0"/>
        <v>0</v>
      </c>
      <c r="F30" s="36">
        <f t="shared" si="29"/>
        <v>0</v>
      </c>
      <c r="G30" s="41">
        <f t="shared" si="12"/>
        <v>0</v>
      </c>
      <c r="H30" s="38">
        <f t="shared" si="30"/>
        <v>0</v>
      </c>
      <c r="I30" s="39">
        <f t="shared" si="14"/>
        <v>103.05</v>
      </c>
      <c r="J30" s="73">
        <f t="shared" si="1"/>
        <v>0</v>
      </c>
      <c r="K30" s="55">
        <f t="shared" si="2"/>
        <v>0</v>
      </c>
      <c r="L30" s="117">
        <f t="shared" si="21"/>
        <v>46266</v>
      </c>
      <c r="M30" s="117">
        <f t="shared" si="22"/>
        <v>46295</v>
      </c>
      <c r="N30" s="87">
        <f t="shared" si="15"/>
        <v>0</v>
      </c>
      <c r="O30" s="95">
        <f t="shared" si="23"/>
        <v>1</v>
      </c>
      <c r="P30" s="32">
        <f t="shared" si="16"/>
        <v>46266</v>
      </c>
      <c r="Q30" s="33">
        <f t="shared" si="24"/>
        <v>-181393.58</v>
      </c>
      <c r="R30" s="34">
        <f t="shared" si="25"/>
        <v>268</v>
      </c>
      <c r="S30" s="35">
        <f t="shared" si="3"/>
        <v>-104.3</v>
      </c>
      <c r="T30" s="36">
        <f t="shared" si="26"/>
        <v>163.69999999999999</v>
      </c>
      <c r="U30" s="41">
        <f t="shared" si="27"/>
        <v>0.14399999999999999</v>
      </c>
      <c r="V30" s="38">
        <f t="shared" si="17"/>
        <v>1.25</v>
      </c>
      <c r="W30" s="73">
        <f t="shared" si="18"/>
        <v>103.05</v>
      </c>
      <c r="X30" s="55">
        <f t="shared" si="19"/>
        <v>-181229.88</v>
      </c>
      <c r="Y30" s="105">
        <f t="shared" si="20"/>
        <v>46295</v>
      </c>
      <c r="Z30" s="9">
        <f t="shared" si="4"/>
        <v>421.67</v>
      </c>
      <c r="AA30" s="40">
        <f t="shared" si="28"/>
        <v>2.75E-2</v>
      </c>
      <c r="AB30" s="58">
        <f t="shared" si="5"/>
        <v>-89.25</v>
      </c>
      <c r="AC30" s="6">
        <f t="shared" si="6"/>
        <v>332.42</v>
      </c>
    </row>
    <row r="31" spans="1:29" ht="13.15" x14ac:dyDescent="0.35">
      <c r="A31" s="47" t="str">
        <f t="shared" si="7"/>
        <v/>
      </c>
      <c r="B31" s="32">
        <f t="shared" si="8"/>
        <v>46296</v>
      </c>
      <c r="C31" s="33">
        <f t="shared" si="9"/>
        <v>0</v>
      </c>
      <c r="D31" s="34">
        <f t="shared" si="10"/>
        <v>0</v>
      </c>
      <c r="E31" s="35">
        <f t="shared" si="0"/>
        <v>0</v>
      </c>
      <c r="F31" s="36">
        <f t="shared" si="29"/>
        <v>0</v>
      </c>
      <c r="G31" s="41">
        <f t="shared" si="12"/>
        <v>0</v>
      </c>
      <c r="H31" s="38">
        <f t="shared" si="30"/>
        <v>0</v>
      </c>
      <c r="I31" s="39">
        <f t="shared" si="14"/>
        <v>102.96</v>
      </c>
      <c r="J31" s="73">
        <f t="shared" si="1"/>
        <v>0</v>
      </c>
      <c r="K31" s="55">
        <f t="shared" si="2"/>
        <v>0</v>
      </c>
      <c r="L31" s="117">
        <f t="shared" si="21"/>
        <v>46296</v>
      </c>
      <c r="M31" s="117">
        <f t="shared" si="22"/>
        <v>46326</v>
      </c>
      <c r="N31" s="87">
        <f t="shared" si="15"/>
        <v>0</v>
      </c>
      <c r="O31" s="95">
        <f t="shared" si="23"/>
        <v>1</v>
      </c>
      <c r="P31" s="32">
        <f t="shared" si="16"/>
        <v>46296</v>
      </c>
      <c r="Q31" s="33">
        <f t="shared" si="24"/>
        <v>-181229.88</v>
      </c>
      <c r="R31" s="34">
        <f t="shared" si="25"/>
        <v>268</v>
      </c>
      <c r="S31" s="35">
        <f t="shared" si="3"/>
        <v>-104.21</v>
      </c>
      <c r="T31" s="36">
        <f t="shared" si="26"/>
        <v>163.79</v>
      </c>
      <c r="U31" s="41">
        <f t="shared" si="27"/>
        <v>0.14399999999999999</v>
      </c>
      <c r="V31" s="38">
        <f t="shared" si="17"/>
        <v>1.25</v>
      </c>
      <c r="W31" s="73">
        <f t="shared" si="18"/>
        <v>102.96</v>
      </c>
      <c r="X31" s="55">
        <f t="shared" si="19"/>
        <v>-181066.09</v>
      </c>
      <c r="Y31" s="105">
        <f t="shared" si="20"/>
        <v>46326</v>
      </c>
      <c r="Z31" s="9">
        <f t="shared" si="4"/>
        <v>421.67</v>
      </c>
      <c r="AA31" s="40">
        <f t="shared" si="28"/>
        <v>2.75E-2</v>
      </c>
      <c r="AB31" s="58">
        <f t="shared" si="5"/>
        <v>-89.25</v>
      </c>
      <c r="AC31" s="6">
        <f t="shared" si="6"/>
        <v>332.42</v>
      </c>
    </row>
    <row r="32" spans="1:29" ht="13.15" x14ac:dyDescent="0.35">
      <c r="A32" s="47" t="str">
        <f t="shared" si="7"/>
        <v/>
      </c>
      <c r="B32" s="32">
        <f t="shared" si="8"/>
        <v>46327</v>
      </c>
      <c r="C32" s="33">
        <f t="shared" si="9"/>
        <v>0</v>
      </c>
      <c r="D32" s="34">
        <f t="shared" si="10"/>
        <v>0</v>
      </c>
      <c r="E32" s="35">
        <f t="shared" si="0"/>
        <v>0</v>
      </c>
      <c r="F32" s="36">
        <f t="shared" si="29"/>
        <v>0</v>
      </c>
      <c r="G32" s="41">
        <f t="shared" si="12"/>
        <v>0</v>
      </c>
      <c r="H32" s="38">
        <f t="shared" si="30"/>
        <v>0</v>
      </c>
      <c r="I32" s="39">
        <f t="shared" si="14"/>
        <v>102.86</v>
      </c>
      <c r="J32" s="73">
        <f t="shared" si="1"/>
        <v>0</v>
      </c>
      <c r="K32" s="55">
        <f t="shared" si="2"/>
        <v>0</v>
      </c>
      <c r="L32" s="117">
        <f t="shared" si="21"/>
        <v>46327</v>
      </c>
      <c r="M32" s="117">
        <f t="shared" si="22"/>
        <v>46356</v>
      </c>
      <c r="N32" s="87">
        <f t="shared" si="15"/>
        <v>0</v>
      </c>
      <c r="O32" s="95">
        <f t="shared" si="23"/>
        <v>1</v>
      </c>
      <c r="P32" s="32">
        <f t="shared" si="16"/>
        <v>46327</v>
      </c>
      <c r="Q32" s="33">
        <f t="shared" si="24"/>
        <v>-181066.09</v>
      </c>
      <c r="R32" s="34">
        <f t="shared" si="25"/>
        <v>268</v>
      </c>
      <c r="S32" s="35">
        <f t="shared" si="3"/>
        <v>-104.11</v>
      </c>
      <c r="T32" s="36">
        <f t="shared" si="26"/>
        <v>163.89</v>
      </c>
      <c r="U32" s="41">
        <f t="shared" si="27"/>
        <v>0.14399999999999999</v>
      </c>
      <c r="V32" s="38">
        <f t="shared" si="17"/>
        <v>1.25</v>
      </c>
      <c r="W32" s="73">
        <f t="shared" si="18"/>
        <v>102.86</v>
      </c>
      <c r="X32" s="55">
        <f t="shared" si="19"/>
        <v>-180902.2</v>
      </c>
      <c r="Y32" s="105">
        <f t="shared" si="20"/>
        <v>46356</v>
      </c>
      <c r="Z32" s="9">
        <f t="shared" si="4"/>
        <v>421.67</v>
      </c>
      <c r="AA32" s="40">
        <f t="shared" si="28"/>
        <v>2.75E-2</v>
      </c>
      <c r="AB32" s="58">
        <f t="shared" si="5"/>
        <v>-89.25</v>
      </c>
      <c r="AC32" s="6">
        <f t="shared" si="6"/>
        <v>332.42</v>
      </c>
    </row>
    <row r="33" spans="1:33" ht="13.15" x14ac:dyDescent="0.35">
      <c r="A33" s="47" t="str">
        <f t="shared" si="7"/>
        <v/>
      </c>
      <c r="B33" s="32">
        <f t="shared" si="8"/>
        <v>46357</v>
      </c>
      <c r="C33" s="33">
        <f t="shared" si="9"/>
        <v>0</v>
      </c>
      <c r="D33" s="34">
        <f t="shared" si="10"/>
        <v>0</v>
      </c>
      <c r="E33" s="35">
        <f t="shared" si="0"/>
        <v>0</v>
      </c>
      <c r="F33" s="36">
        <f t="shared" si="29"/>
        <v>0</v>
      </c>
      <c r="G33" s="41">
        <f t="shared" si="12"/>
        <v>0</v>
      </c>
      <c r="H33" s="38">
        <f t="shared" si="30"/>
        <v>0</v>
      </c>
      <c r="I33" s="39">
        <f t="shared" si="14"/>
        <v>102.77</v>
      </c>
      <c r="J33" s="73">
        <f t="shared" si="1"/>
        <v>0</v>
      </c>
      <c r="K33" s="55">
        <f t="shared" si="2"/>
        <v>0</v>
      </c>
      <c r="L33" s="117">
        <f t="shared" si="21"/>
        <v>46357</v>
      </c>
      <c r="M33" s="117">
        <f t="shared" si="22"/>
        <v>46387</v>
      </c>
      <c r="N33" s="87">
        <f t="shared" si="15"/>
        <v>0</v>
      </c>
      <c r="O33" s="95">
        <f t="shared" si="23"/>
        <v>1</v>
      </c>
      <c r="P33" s="32">
        <f t="shared" si="16"/>
        <v>46357</v>
      </c>
      <c r="Q33" s="33">
        <f t="shared" si="24"/>
        <v>-180902.2</v>
      </c>
      <c r="R33" s="34">
        <f t="shared" si="25"/>
        <v>268</v>
      </c>
      <c r="S33" s="35">
        <f t="shared" si="3"/>
        <v>-104.02</v>
      </c>
      <c r="T33" s="36">
        <f t="shared" si="26"/>
        <v>163.98</v>
      </c>
      <c r="U33" s="41">
        <f t="shared" si="27"/>
        <v>0.14399999999999999</v>
      </c>
      <c r="V33" s="38">
        <f t="shared" si="17"/>
        <v>1.25</v>
      </c>
      <c r="W33" s="73">
        <f t="shared" si="18"/>
        <v>102.77</v>
      </c>
      <c r="X33" s="55">
        <f t="shared" si="19"/>
        <v>-180738.22</v>
      </c>
      <c r="Y33" s="105">
        <f t="shared" si="20"/>
        <v>46387</v>
      </c>
      <c r="Z33" s="9">
        <f t="shared" si="4"/>
        <v>421.67</v>
      </c>
      <c r="AA33" s="40">
        <f t="shared" si="28"/>
        <v>2.75E-2</v>
      </c>
      <c r="AB33" s="58">
        <f t="shared" si="5"/>
        <v>-89.25</v>
      </c>
      <c r="AC33" s="6">
        <f t="shared" si="6"/>
        <v>332.42</v>
      </c>
    </row>
    <row r="34" spans="1:33" ht="13.15" x14ac:dyDescent="0.35">
      <c r="A34" s="47" t="str">
        <f t="shared" si="7"/>
        <v/>
      </c>
      <c r="B34" s="32">
        <f t="shared" si="8"/>
        <v>46388</v>
      </c>
      <c r="C34" s="33">
        <f t="shared" si="9"/>
        <v>0</v>
      </c>
      <c r="D34" s="34">
        <f t="shared" si="10"/>
        <v>0</v>
      </c>
      <c r="E34" s="35">
        <f t="shared" si="0"/>
        <v>0</v>
      </c>
      <c r="F34" s="36">
        <f t="shared" si="29"/>
        <v>0</v>
      </c>
      <c r="G34" s="41">
        <f t="shared" si="12"/>
        <v>0</v>
      </c>
      <c r="H34" s="38">
        <f t="shared" si="30"/>
        <v>0</v>
      </c>
      <c r="I34" s="39">
        <f t="shared" si="14"/>
        <v>102.67</v>
      </c>
      <c r="J34" s="73">
        <f t="shared" si="1"/>
        <v>0</v>
      </c>
      <c r="K34" s="55">
        <f t="shared" si="2"/>
        <v>0</v>
      </c>
      <c r="L34" s="117">
        <f t="shared" si="21"/>
        <v>46388</v>
      </c>
      <c r="M34" s="117">
        <f t="shared" si="22"/>
        <v>46418</v>
      </c>
      <c r="N34" s="87">
        <f t="shared" si="15"/>
        <v>0</v>
      </c>
      <c r="O34" s="95">
        <f t="shared" si="23"/>
        <v>1</v>
      </c>
      <c r="P34" s="32">
        <f t="shared" si="16"/>
        <v>46388</v>
      </c>
      <c r="Q34" s="33">
        <f t="shared" si="24"/>
        <v>-180738.22</v>
      </c>
      <c r="R34" s="34">
        <f t="shared" si="25"/>
        <v>268</v>
      </c>
      <c r="S34" s="35">
        <f t="shared" si="3"/>
        <v>-103.92</v>
      </c>
      <c r="T34" s="36">
        <f t="shared" si="26"/>
        <v>164.08</v>
      </c>
      <c r="U34" s="41">
        <f t="shared" si="27"/>
        <v>0.14399999999999999</v>
      </c>
      <c r="V34" s="38">
        <f t="shared" si="17"/>
        <v>1.25</v>
      </c>
      <c r="W34" s="73">
        <f t="shared" si="18"/>
        <v>102.67</v>
      </c>
      <c r="X34" s="55">
        <f t="shared" si="19"/>
        <v>-180574.14</v>
      </c>
      <c r="Y34" s="105">
        <f t="shared" si="20"/>
        <v>46418</v>
      </c>
      <c r="Z34" s="9">
        <f t="shared" si="4"/>
        <v>421.67</v>
      </c>
      <c r="AA34" s="40">
        <f t="shared" si="28"/>
        <v>2.75E-2</v>
      </c>
      <c r="AB34" s="58">
        <f t="shared" si="5"/>
        <v>-89.25</v>
      </c>
      <c r="AC34" s="6">
        <f t="shared" si="6"/>
        <v>332.42</v>
      </c>
    </row>
    <row r="35" spans="1:33" ht="13.15" x14ac:dyDescent="0.35">
      <c r="A35" s="47" t="str">
        <f t="shared" si="7"/>
        <v/>
      </c>
      <c r="B35" s="32">
        <f t="shared" si="8"/>
        <v>46419</v>
      </c>
      <c r="C35" s="33">
        <f t="shared" si="9"/>
        <v>0</v>
      </c>
      <c r="D35" s="34">
        <f t="shared" si="10"/>
        <v>0</v>
      </c>
      <c r="E35" s="35">
        <f t="shared" si="0"/>
        <v>0</v>
      </c>
      <c r="F35" s="36">
        <f t="shared" si="29"/>
        <v>0</v>
      </c>
      <c r="G35" s="41">
        <f t="shared" si="12"/>
        <v>0</v>
      </c>
      <c r="H35" s="38">
        <f t="shared" si="30"/>
        <v>0</v>
      </c>
      <c r="I35" s="39">
        <f t="shared" si="14"/>
        <v>102.58</v>
      </c>
      <c r="J35" s="73">
        <f t="shared" si="1"/>
        <v>0</v>
      </c>
      <c r="K35" s="55">
        <f t="shared" si="2"/>
        <v>0</v>
      </c>
      <c r="L35" s="117">
        <f t="shared" si="21"/>
        <v>46419</v>
      </c>
      <c r="M35" s="117">
        <f t="shared" si="22"/>
        <v>46446</v>
      </c>
      <c r="N35" s="87">
        <f t="shared" si="15"/>
        <v>0</v>
      </c>
      <c r="O35" s="95">
        <f t="shared" si="23"/>
        <v>1</v>
      </c>
      <c r="P35" s="32">
        <f t="shared" si="16"/>
        <v>46419</v>
      </c>
      <c r="Q35" s="33">
        <f t="shared" si="24"/>
        <v>-180574.14</v>
      </c>
      <c r="R35" s="34">
        <f t="shared" si="25"/>
        <v>268</v>
      </c>
      <c r="S35" s="35">
        <f t="shared" si="3"/>
        <v>-103.83</v>
      </c>
      <c r="T35" s="36">
        <f t="shared" si="26"/>
        <v>164.17</v>
      </c>
      <c r="U35" s="41">
        <f t="shared" si="27"/>
        <v>0.14399999999999999</v>
      </c>
      <c r="V35" s="38">
        <f t="shared" si="17"/>
        <v>1.25</v>
      </c>
      <c r="W35" s="73">
        <f t="shared" si="18"/>
        <v>102.58</v>
      </c>
      <c r="X35" s="55">
        <f t="shared" si="19"/>
        <v>-180409.97</v>
      </c>
      <c r="Y35" s="105">
        <f t="shared" si="20"/>
        <v>46446</v>
      </c>
      <c r="Z35" s="9">
        <f t="shared" si="4"/>
        <v>421.67</v>
      </c>
      <c r="AA35" s="40">
        <f t="shared" si="28"/>
        <v>2.75E-2</v>
      </c>
      <c r="AB35" s="58">
        <f t="shared" si="5"/>
        <v>-89.25</v>
      </c>
      <c r="AC35" s="6">
        <f t="shared" si="6"/>
        <v>332.42</v>
      </c>
    </row>
    <row r="36" spans="1:33" ht="13.15" x14ac:dyDescent="0.35">
      <c r="A36" s="47" t="str">
        <f t="shared" si="7"/>
        <v/>
      </c>
      <c r="B36" s="32">
        <f t="shared" si="8"/>
        <v>46447</v>
      </c>
      <c r="C36" s="33">
        <f t="shared" si="9"/>
        <v>0</v>
      </c>
      <c r="D36" s="34">
        <f t="shared" si="10"/>
        <v>0</v>
      </c>
      <c r="E36" s="35">
        <f t="shared" si="0"/>
        <v>0</v>
      </c>
      <c r="F36" s="36">
        <f t="shared" si="29"/>
        <v>0</v>
      </c>
      <c r="G36" s="41">
        <f t="shared" si="12"/>
        <v>0</v>
      </c>
      <c r="H36" s="38">
        <f t="shared" si="30"/>
        <v>0</v>
      </c>
      <c r="I36" s="39">
        <f t="shared" si="14"/>
        <v>102.5</v>
      </c>
      <c r="J36" s="73">
        <f t="shared" si="1"/>
        <v>0</v>
      </c>
      <c r="K36" s="55">
        <f t="shared" si="2"/>
        <v>0</v>
      </c>
      <c r="L36" s="117">
        <f t="shared" si="21"/>
        <v>46447</v>
      </c>
      <c r="M36" s="117">
        <f t="shared" si="22"/>
        <v>46477</v>
      </c>
      <c r="N36" s="87">
        <f t="shared" si="15"/>
        <v>0</v>
      </c>
      <c r="O36" s="95">
        <f t="shared" si="23"/>
        <v>1</v>
      </c>
      <c r="P36" s="32">
        <f t="shared" si="16"/>
        <v>46447</v>
      </c>
      <c r="Q36" s="33">
        <f t="shared" si="24"/>
        <v>-180409.97</v>
      </c>
      <c r="R36" s="34">
        <f t="shared" si="25"/>
        <v>268</v>
      </c>
      <c r="S36" s="35">
        <f t="shared" si="3"/>
        <v>-103.74</v>
      </c>
      <c r="T36" s="36">
        <f t="shared" si="26"/>
        <v>164.26</v>
      </c>
      <c r="U36" s="41">
        <f t="shared" si="27"/>
        <v>0.14399999999999999</v>
      </c>
      <c r="V36" s="38">
        <f t="shared" si="17"/>
        <v>1.24</v>
      </c>
      <c r="W36" s="73">
        <f t="shared" si="18"/>
        <v>102.5</v>
      </c>
      <c r="X36" s="55">
        <f t="shared" si="19"/>
        <v>-180245.71</v>
      </c>
      <c r="Y36" s="105">
        <f t="shared" si="20"/>
        <v>46477</v>
      </c>
      <c r="Z36" s="9">
        <f t="shared" si="4"/>
        <v>421.67</v>
      </c>
      <c r="AA36" s="40">
        <f t="shared" si="28"/>
        <v>2.75E-2</v>
      </c>
      <c r="AB36" s="58">
        <f t="shared" si="5"/>
        <v>-89.25</v>
      </c>
      <c r="AC36" s="6">
        <f t="shared" si="6"/>
        <v>332.42</v>
      </c>
      <c r="AG36" s="42"/>
    </row>
    <row r="37" spans="1:33" ht="13.15" x14ac:dyDescent="0.35">
      <c r="A37" s="47" t="str">
        <f t="shared" si="7"/>
        <v/>
      </c>
      <c r="B37" s="32">
        <f t="shared" si="8"/>
        <v>46478</v>
      </c>
      <c r="C37" s="33">
        <f t="shared" si="9"/>
        <v>0</v>
      </c>
      <c r="D37" s="34">
        <f t="shared" si="10"/>
        <v>0</v>
      </c>
      <c r="E37" s="35">
        <f t="shared" si="0"/>
        <v>0</v>
      </c>
      <c r="F37" s="36">
        <f t="shared" si="29"/>
        <v>0</v>
      </c>
      <c r="G37" s="41">
        <f t="shared" si="12"/>
        <v>0</v>
      </c>
      <c r="H37" s="38">
        <f t="shared" si="30"/>
        <v>0</v>
      </c>
      <c r="I37" s="39">
        <f t="shared" si="14"/>
        <v>102.4</v>
      </c>
      <c r="J37" s="73">
        <f t="shared" si="1"/>
        <v>0</v>
      </c>
      <c r="K37" s="55">
        <f t="shared" si="2"/>
        <v>0</v>
      </c>
      <c r="L37" s="117">
        <f t="shared" si="21"/>
        <v>46478</v>
      </c>
      <c r="M37" s="117">
        <f t="shared" si="22"/>
        <v>46507</v>
      </c>
      <c r="N37" s="87">
        <f t="shared" si="15"/>
        <v>0</v>
      </c>
      <c r="O37" s="95">
        <f t="shared" si="23"/>
        <v>1</v>
      </c>
      <c r="P37" s="32">
        <f t="shared" si="16"/>
        <v>46478</v>
      </c>
      <c r="Q37" s="33">
        <f t="shared" si="24"/>
        <v>-180245.71</v>
      </c>
      <c r="R37" s="34">
        <f t="shared" si="25"/>
        <v>268</v>
      </c>
      <c r="S37" s="35">
        <f t="shared" si="3"/>
        <v>-103.64</v>
      </c>
      <c r="T37" s="36">
        <f t="shared" si="26"/>
        <v>164.36</v>
      </c>
      <c r="U37" s="41">
        <f t="shared" si="27"/>
        <v>0.14399999999999999</v>
      </c>
      <c r="V37" s="38">
        <f t="shared" si="17"/>
        <v>1.24</v>
      </c>
      <c r="W37" s="73">
        <f t="shared" si="18"/>
        <v>102.4</v>
      </c>
      <c r="X37" s="55">
        <f t="shared" si="19"/>
        <v>-180081.35</v>
      </c>
      <c r="Y37" s="105">
        <f t="shared" si="20"/>
        <v>46507</v>
      </c>
      <c r="Z37" s="9">
        <f t="shared" si="4"/>
        <v>421.67</v>
      </c>
      <c r="AA37" s="40">
        <f t="shared" si="28"/>
        <v>2.75E-2</v>
      </c>
      <c r="AB37" s="58">
        <f t="shared" si="5"/>
        <v>-89.25</v>
      </c>
      <c r="AC37" s="6">
        <f t="shared" si="6"/>
        <v>332.42</v>
      </c>
      <c r="AG37" s="42"/>
    </row>
    <row r="38" spans="1:33" ht="13.15" x14ac:dyDescent="0.35">
      <c r="A38" s="47" t="str">
        <f t="shared" si="7"/>
        <v/>
      </c>
      <c r="B38" s="32">
        <f t="shared" si="8"/>
        <v>46508</v>
      </c>
      <c r="C38" s="33">
        <f t="shared" si="9"/>
        <v>0</v>
      </c>
      <c r="D38" s="34">
        <f t="shared" si="10"/>
        <v>0</v>
      </c>
      <c r="E38" s="35">
        <f t="shared" si="0"/>
        <v>0</v>
      </c>
      <c r="F38" s="36">
        <f t="shared" si="29"/>
        <v>0</v>
      </c>
      <c r="G38" s="41">
        <f t="shared" si="12"/>
        <v>0</v>
      </c>
      <c r="H38" s="38">
        <f t="shared" si="30"/>
        <v>0</v>
      </c>
      <c r="I38" s="39">
        <f t="shared" si="14"/>
        <v>102.31</v>
      </c>
      <c r="J38" s="73">
        <f t="shared" si="1"/>
        <v>0</v>
      </c>
      <c r="K38" s="55">
        <f t="shared" si="2"/>
        <v>0</v>
      </c>
      <c r="L38" s="117">
        <f t="shared" si="21"/>
        <v>46508</v>
      </c>
      <c r="M38" s="117">
        <f t="shared" si="22"/>
        <v>46538</v>
      </c>
      <c r="N38" s="87">
        <f t="shared" si="15"/>
        <v>0</v>
      </c>
      <c r="O38" s="95">
        <f t="shared" si="23"/>
        <v>1</v>
      </c>
      <c r="P38" s="32">
        <f t="shared" si="16"/>
        <v>46508</v>
      </c>
      <c r="Q38" s="33">
        <f t="shared" si="24"/>
        <v>-180081.35</v>
      </c>
      <c r="R38" s="34">
        <f t="shared" si="25"/>
        <v>268</v>
      </c>
      <c r="S38" s="35">
        <f t="shared" si="3"/>
        <v>-103.55</v>
      </c>
      <c r="T38" s="36">
        <f t="shared" si="26"/>
        <v>164.45</v>
      </c>
      <c r="U38" s="41">
        <f t="shared" si="27"/>
        <v>0.14399999999999999</v>
      </c>
      <c r="V38" s="38">
        <f t="shared" si="17"/>
        <v>1.24</v>
      </c>
      <c r="W38" s="73">
        <f t="shared" si="18"/>
        <v>102.31</v>
      </c>
      <c r="X38" s="55">
        <f t="shared" si="19"/>
        <v>-179916.9</v>
      </c>
      <c r="Y38" s="105">
        <f t="shared" si="20"/>
        <v>46538</v>
      </c>
      <c r="Z38" s="9">
        <f t="shared" si="4"/>
        <v>421.67</v>
      </c>
      <c r="AA38" s="40">
        <f t="shared" si="28"/>
        <v>2.75E-2</v>
      </c>
      <c r="AB38" s="58">
        <f t="shared" si="5"/>
        <v>-89.25</v>
      </c>
      <c r="AC38" s="6">
        <f t="shared" si="6"/>
        <v>332.42</v>
      </c>
      <c r="AG38" s="42"/>
    </row>
    <row r="39" spans="1:33" ht="13.15" x14ac:dyDescent="0.35">
      <c r="A39" s="47" t="str">
        <f t="shared" si="7"/>
        <v/>
      </c>
      <c r="B39" s="32">
        <f t="shared" si="8"/>
        <v>46539</v>
      </c>
      <c r="C39" s="33">
        <f t="shared" si="9"/>
        <v>0</v>
      </c>
      <c r="D39" s="34">
        <f t="shared" si="10"/>
        <v>0</v>
      </c>
      <c r="E39" s="35">
        <f t="shared" si="0"/>
        <v>0</v>
      </c>
      <c r="F39" s="36">
        <f t="shared" si="29"/>
        <v>0</v>
      </c>
      <c r="G39" s="41">
        <f t="shared" si="12"/>
        <v>0</v>
      </c>
      <c r="H39" s="38">
        <f t="shared" si="30"/>
        <v>0</v>
      </c>
      <c r="I39" s="39">
        <f t="shared" si="14"/>
        <v>102.21</v>
      </c>
      <c r="J39" s="73">
        <f t="shared" si="1"/>
        <v>0</v>
      </c>
      <c r="K39" s="55">
        <f t="shared" si="2"/>
        <v>0</v>
      </c>
      <c r="L39" s="117">
        <f t="shared" si="21"/>
        <v>46539</v>
      </c>
      <c r="M39" s="117">
        <f t="shared" si="22"/>
        <v>46568</v>
      </c>
      <c r="N39" s="87">
        <f t="shared" si="15"/>
        <v>0</v>
      </c>
      <c r="O39" s="95">
        <f t="shared" si="23"/>
        <v>1</v>
      </c>
      <c r="P39" s="32">
        <f t="shared" si="16"/>
        <v>46539</v>
      </c>
      <c r="Q39" s="33">
        <f t="shared" si="24"/>
        <v>-179916.9</v>
      </c>
      <c r="R39" s="34">
        <f t="shared" si="25"/>
        <v>268</v>
      </c>
      <c r="S39" s="35">
        <f t="shared" si="3"/>
        <v>-103.45</v>
      </c>
      <c r="T39" s="36">
        <f t="shared" si="26"/>
        <v>164.55</v>
      </c>
      <c r="U39" s="41">
        <f t="shared" si="27"/>
        <v>0.14399999999999999</v>
      </c>
      <c r="V39" s="38">
        <f t="shared" si="17"/>
        <v>1.24</v>
      </c>
      <c r="W39" s="73">
        <f t="shared" si="18"/>
        <v>102.21</v>
      </c>
      <c r="X39" s="55">
        <f t="shared" si="19"/>
        <v>-179752.35</v>
      </c>
      <c r="Y39" s="105">
        <f t="shared" si="20"/>
        <v>46568</v>
      </c>
      <c r="Z39" s="9">
        <f t="shared" si="4"/>
        <v>421.67</v>
      </c>
      <c r="AA39" s="40">
        <f t="shared" si="28"/>
        <v>2.75E-2</v>
      </c>
      <c r="AB39" s="58">
        <f t="shared" si="5"/>
        <v>-89.25</v>
      </c>
      <c r="AC39" s="6">
        <f t="shared" si="6"/>
        <v>332.42</v>
      </c>
      <c r="AG39" s="42"/>
    </row>
    <row r="40" spans="1:33" ht="13.15" x14ac:dyDescent="0.35">
      <c r="A40" s="47" t="str">
        <f t="shared" si="7"/>
        <v/>
      </c>
      <c r="B40" s="32">
        <f t="shared" si="8"/>
        <v>46569</v>
      </c>
      <c r="C40" s="33">
        <f t="shared" si="9"/>
        <v>0</v>
      </c>
      <c r="D40" s="34">
        <f t="shared" si="10"/>
        <v>0</v>
      </c>
      <c r="E40" s="35">
        <f t="shared" si="0"/>
        <v>0</v>
      </c>
      <c r="F40" s="36">
        <f t="shared" si="29"/>
        <v>0</v>
      </c>
      <c r="G40" s="41">
        <f t="shared" si="12"/>
        <v>0</v>
      </c>
      <c r="H40" s="38">
        <f t="shared" si="30"/>
        <v>0</v>
      </c>
      <c r="I40" s="39">
        <f t="shared" si="14"/>
        <v>102.12</v>
      </c>
      <c r="J40" s="73">
        <f t="shared" si="1"/>
        <v>0</v>
      </c>
      <c r="K40" s="55">
        <f t="shared" si="2"/>
        <v>0</v>
      </c>
      <c r="L40" s="117">
        <f t="shared" si="21"/>
        <v>46569</v>
      </c>
      <c r="M40" s="117">
        <f t="shared" si="22"/>
        <v>46599</v>
      </c>
      <c r="N40" s="87">
        <f t="shared" si="15"/>
        <v>0</v>
      </c>
      <c r="O40" s="95">
        <f t="shared" si="23"/>
        <v>1</v>
      </c>
      <c r="P40" s="32">
        <f t="shared" si="16"/>
        <v>46569</v>
      </c>
      <c r="Q40" s="33">
        <f t="shared" si="24"/>
        <v>-179752.35</v>
      </c>
      <c r="R40" s="34">
        <f t="shared" si="25"/>
        <v>268</v>
      </c>
      <c r="S40" s="35">
        <f t="shared" si="3"/>
        <v>-103.36</v>
      </c>
      <c r="T40" s="36">
        <f t="shared" si="26"/>
        <v>164.64</v>
      </c>
      <c r="U40" s="41">
        <f t="shared" si="27"/>
        <v>0.14399999999999999</v>
      </c>
      <c r="V40" s="38">
        <f t="shared" si="17"/>
        <v>1.24</v>
      </c>
      <c r="W40" s="73">
        <f t="shared" si="18"/>
        <v>102.12</v>
      </c>
      <c r="X40" s="55">
        <f t="shared" si="19"/>
        <v>-179587.71</v>
      </c>
      <c r="Y40" s="105">
        <f t="shared" si="20"/>
        <v>46599</v>
      </c>
      <c r="Z40" s="9">
        <f t="shared" si="4"/>
        <v>421.67</v>
      </c>
      <c r="AA40" s="40">
        <f t="shared" si="28"/>
        <v>2.75E-2</v>
      </c>
      <c r="AB40" s="58">
        <f t="shared" si="5"/>
        <v>-89.25</v>
      </c>
      <c r="AC40" s="6">
        <f t="shared" si="6"/>
        <v>332.42</v>
      </c>
      <c r="AG40" s="42"/>
    </row>
    <row r="41" spans="1:33" ht="13.15" x14ac:dyDescent="0.35">
      <c r="A41" s="47" t="str">
        <f t="shared" si="7"/>
        <v/>
      </c>
      <c r="B41" s="32">
        <f t="shared" si="8"/>
        <v>46600</v>
      </c>
      <c r="C41" s="33">
        <f t="shared" si="9"/>
        <v>0</v>
      </c>
      <c r="D41" s="34">
        <f t="shared" si="10"/>
        <v>0</v>
      </c>
      <c r="E41" s="35">
        <f t="shared" si="0"/>
        <v>0</v>
      </c>
      <c r="F41" s="36">
        <f t="shared" si="29"/>
        <v>0</v>
      </c>
      <c r="G41" s="41">
        <f t="shared" si="12"/>
        <v>0</v>
      </c>
      <c r="H41" s="38">
        <f t="shared" si="30"/>
        <v>0</v>
      </c>
      <c r="I41" s="39">
        <f t="shared" si="14"/>
        <v>102.02</v>
      </c>
      <c r="J41" s="73">
        <f t="shared" si="1"/>
        <v>0</v>
      </c>
      <c r="K41" s="55">
        <f t="shared" si="2"/>
        <v>0</v>
      </c>
      <c r="L41" s="117">
        <f t="shared" si="21"/>
        <v>46600</v>
      </c>
      <c r="M41" s="117">
        <f t="shared" si="22"/>
        <v>46630</v>
      </c>
      <c r="N41" s="87">
        <f t="shared" si="15"/>
        <v>0</v>
      </c>
      <c r="O41" s="95">
        <f t="shared" si="23"/>
        <v>1</v>
      </c>
      <c r="P41" s="32">
        <f t="shared" si="16"/>
        <v>46600</v>
      </c>
      <c r="Q41" s="33">
        <f t="shared" si="24"/>
        <v>-179587.71</v>
      </c>
      <c r="R41" s="34">
        <f t="shared" si="25"/>
        <v>268</v>
      </c>
      <c r="S41" s="35">
        <f t="shared" si="3"/>
        <v>-103.26</v>
      </c>
      <c r="T41" s="36">
        <f t="shared" si="26"/>
        <v>164.74</v>
      </c>
      <c r="U41" s="41">
        <f t="shared" si="27"/>
        <v>0.14399999999999999</v>
      </c>
      <c r="V41" s="38">
        <f t="shared" si="17"/>
        <v>1.24</v>
      </c>
      <c r="W41" s="73">
        <f t="shared" si="18"/>
        <v>102.02</v>
      </c>
      <c r="X41" s="55">
        <f t="shared" si="19"/>
        <v>-179422.97</v>
      </c>
      <c r="Y41" s="105">
        <f t="shared" si="20"/>
        <v>46630</v>
      </c>
      <c r="Z41" s="9">
        <f t="shared" si="4"/>
        <v>421.67</v>
      </c>
      <c r="AA41" s="40">
        <f t="shared" si="28"/>
        <v>2.75E-2</v>
      </c>
      <c r="AB41" s="58">
        <f t="shared" si="5"/>
        <v>-89.25</v>
      </c>
      <c r="AC41" s="6">
        <f t="shared" si="6"/>
        <v>332.42</v>
      </c>
      <c r="AG41" s="42"/>
    </row>
    <row r="42" spans="1:33" ht="13.15" x14ac:dyDescent="0.35">
      <c r="A42" s="47" t="str">
        <f t="shared" si="7"/>
        <v/>
      </c>
      <c r="B42" s="32">
        <f t="shared" si="8"/>
        <v>46631</v>
      </c>
      <c r="C42" s="33">
        <f t="shared" si="9"/>
        <v>0</v>
      </c>
      <c r="D42" s="34">
        <f t="shared" si="10"/>
        <v>0</v>
      </c>
      <c r="E42" s="35">
        <f t="shared" si="0"/>
        <v>0</v>
      </c>
      <c r="F42" s="36">
        <f t="shared" si="29"/>
        <v>0</v>
      </c>
      <c r="G42" s="41">
        <f t="shared" si="12"/>
        <v>0</v>
      </c>
      <c r="H42" s="38">
        <f t="shared" si="30"/>
        <v>0</v>
      </c>
      <c r="I42" s="39">
        <f t="shared" si="14"/>
        <v>101.93</v>
      </c>
      <c r="J42" s="73">
        <f t="shared" si="1"/>
        <v>0</v>
      </c>
      <c r="K42" s="55">
        <f t="shared" si="2"/>
        <v>0</v>
      </c>
      <c r="L42" s="117">
        <f t="shared" si="21"/>
        <v>46631</v>
      </c>
      <c r="M42" s="117">
        <f t="shared" si="22"/>
        <v>46660</v>
      </c>
      <c r="N42" s="87">
        <f t="shared" si="15"/>
        <v>0</v>
      </c>
      <c r="O42" s="95">
        <f t="shared" si="23"/>
        <v>1</v>
      </c>
      <c r="P42" s="32">
        <f t="shared" si="16"/>
        <v>46631</v>
      </c>
      <c r="Q42" s="33">
        <f t="shared" si="24"/>
        <v>-179422.97</v>
      </c>
      <c r="R42" s="34">
        <f t="shared" si="25"/>
        <v>268</v>
      </c>
      <c r="S42" s="35">
        <f t="shared" si="3"/>
        <v>-103.17</v>
      </c>
      <c r="T42" s="36">
        <f t="shared" si="26"/>
        <v>164.83</v>
      </c>
      <c r="U42" s="41">
        <f t="shared" si="27"/>
        <v>0.14399999999999999</v>
      </c>
      <c r="V42" s="38">
        <f t="shared" si="17"/>
        <v>1.24</v>
      </c>
      <c r="W42" s="73">
        <f t="shared" si="18"/>
        <v>101.93</v>
      </c>
      <c r="X42" s="55">
        <f t="shared" si="19"/>
        <v>-179258.14</v>
      </c>
      <c r="Y42" s="105">
        <f t="shared" si="20"/>
        <v>46660</v>
      </c>
      <c r="Z42" s="9">
        <f t="shared" si="4"/>
        <v>421.67</v>
      </c>
      <c r="AA42" s="40">
        <f t="shared" si="28"/>
        <v>2.75E-2</v>
      </c>
      <c r="AB42" s="58">
        <f t="shared" si="5"/>
        <v>-89.25</v>
      </c>
      <c r="AC42" s="6">
        <f t="shared" si="6"/>
        <v>332.42</v>
      </c>
      <c r="AG42" s="42"/>
    </row>
    <row r="43" spans="1:33" ht="13.15" x14ac:dyDescent="0.35">
      <c r="A43" s="47" t="str">
        <f t="shared" si="7"/>
        <v/>
      </c>
      <c r="B43" s="32">
        <f t="shared" si="8"/>
        <v>46661</v>
      </c>
      <c r="C43" s="33">
        <f t="shared" si="9"/>
        <v>0</v>
      </c>
      <c r="D43" s="34">
        <f t="shared" si="10"/>
        <v>0</v>
      </c>
      <c r="E43" s="35">
        <f t="shared" si="0"/>
        <v>0</v>
      </c>
      <c r="F43" s="36">
        <f t="shared" si="29"/>
        <v>0</v>
      </c>
      <c r="G43" s="41">
        <f t="shared" si="12"/>
        <v>0</v>
      </c>
      <c r="H43" s="38">
        <f t="shared" si="30"/>
        <v>0</v>
      </c>
      <c r="I43" s="39">
        <f t="shared" si="14"/>
        <v>101.83</v>
      </c>
      <c r="J43" s="73">
        <f t="shared" si="1"/>
        <v>0</v>
      </c>
      <c r="K43" s="55">
        <f t="shared" si="2"/>
        <v>0</v>
      </c>
      <c r="L43" s="117">
        <f t="shared" si="21"/>
        <v>46661</v>
      </c>
      <c r="M43" s="117">
        <f t="shared" si="22"/>
        <v>46691</v>
      </c>
      <c r="N43" s="87">
        <f t="shared" si="15"/>
        <v>0</v>
      </c>
      <c r="O43" s="95">
        <f t="shared" si="23"/>
        <v>1</v>
      </c>
      <c r="P43" s="32">
        <f t="shared" si="16"/>
        <v>46661</v>
      </c>
      <c r="Q43" s="33">
        <f t="shared" si="24"/>
        <v>-179258.14</v>
      </c>
      <c r="R43" s="34">
        <f t="shared" si="25"/>
        <v>268</v>
      </c>
      <c r="S43" s="35">
        <f t="shared" si="3"/>
        <v>-103.07</v>
      </c>
      <c r="T43" s="36">
        <f t="shared" si="26"/>
        <v>164.93</v>
      </c>
      <c r="U43" s="41">
        <f t="shared" si="27"/>
        <v>0.14399999999999999</v>
      </c>
      <c r="V43" s="38">
        <f t="shared" si="17"/>
        <v>1.24</v>
      </c>
      <c r="W43" s="73">
        <f t="shared" si="18"/>
        <v>101.83</v>
      </c>
      <c r="X43" s="55">
        <f t="shared" si="19"/>
        <v>-179093.21</v>
      </c>
      <c r="Y43" s="105">
        <f t="shared" si="20"/>
        <v>46691</v>
      </c>
      <c r="Z43" s="9">
        <f t="shared" si="4"/>
        <v>421.67</v>
      </c>
      <c r="AA43" s="40">
        <f t="shared" si="28"/>
        <v>2.75E-2</v>
      </c>
      <c r="AB43" s="58">
        <f t="shared" si="5"/>
        <v>-89.25</v>
      </c>
      <c r="AC43" s="6">
        <f t="shared" si="6"/>
        <v>332.42</v>
      </c>
      <c r="AG43" s="42"/>
    </row>
    <row r="44" spans="1:33" ht="13.15" x14ac:dyDescent="0.35">
      <c r="A44" s="47" t="str">
        <f t="shared" si="7"/>
        <v/>
      </c>
      <c r="B44" s="32">
        <f t="shared" si="8"/>
        <v>46692</v>
      </c>
      <c r="C44" s="33">
        <f t="shared" si="9"/>
        <v>0</v>
      </c>
      <c r="D44" s="34">
        <f t="shared" si="10"/>
        <v>0</v>
      </c>
      <c r="E44" s="35">
        <f t="shared" si="0"/>
        <v>0</v>
      </c>
      <c r="F44" s="36">
        <f t="shared" si="29"/>
        <v>0</v>
      </c>
      <c r="G44" s="41">
        <f t="shared" si="12"/>
        <v>0</v>
      </c>
      <c r="H44" s="38">
        <f t="shared" si="30"/>
        <v>0</v>
      </c>
      <c r="I44" s="39">
        <f t="shared" si="14"/>
        <v>101.74</v>
      </c>
      <c r="J44" s="73">
        <f t="shared" si="1"/>
        <v>0</v>
      </c>
      <c r="K44" s="55">
        <f t="shared" si="2"/>
        <v>0</v>
      </c>
      <c r="L44" s="117">
        <f t="shared" si="21"/>
        <v>46692</v>
      </c>
      <c r="M44" s="117">
        <f t="shared" si="22"/>
        <v>46721</v>
      </c>
      <c r="N44" s="87">
        <f t="shared" si="15"/>
        <v>0</v>
      </c>
      <c r="O44" s="95">
        <f t="shared" si="23"/>
        <v>1</v>
      </c>
      <c r="P44" s="32">
        <f t="shared" si="16"/>
        <v>46692</v>
      </c>
      <c r="Q44" s="33">
        <f t="shared" si="24"/>
        <v>-179093.21</v>
      </c>
      <c r="R44" s="34">
        <f t="shared" si="25"/>
        <v>268</v>
      </c>
      <c r="S44" s="35">
        <f t="shared" si="3"/>
        <v>-102.98</v>
      </c>
      <c r="T44" s="36">
        <f t="shared" si="26"/>
        <v>165.02</v>
      </c>
      <c r="U44" s="41">
        <f t="shared" si="27"/>
        <v>0.14399999999999999</v>
      </c>
      <c r="V44" s="38">
        <f t="shared" si="17"/>
        <v>1.24</v>
      </c>
      <c r="W44" s="73">
        <f t="shared" si="18"/>
        <v>101.74</v>
      </c>
      <c r="X44" s="55">
        <f t="shared" si="19"/>
        <v>-178928.19</v>
      </c>
      <c r="Y44" s="105">
        <f t="shared" si="20"/>
        <v>46721</v>
      </c>
      <c r="Z44" s="9">
        <f t="shared" si="4"/>
        <v>421.67</v>
      </c>
      <c r="AA44" s="40">
        <f t="shared" si="28"/>
        <v>2.75E-2</v>
      </c>
      <c r="AB44" s="58">
        <f t="shared" si="5"/>
        <v>-89.25</v>
      </c>
      <c r="AC44" s="6">
        <f t="shared" si="6"/>
        <v>332.42</v>
      </c>
      <c r="AG44" s="42"/>
    </row>
    <row r="45" spans="1:33" ht="13.15" x14ac:dyDescent="0.35">
      <c r="A45" s="47" t="str">
        <f t="shared" si="7"/>
        <v/>
      </c>
      <c r="B45" s="32">
        <f t="shared" si="8"/>
        <v>46722</v>
      </c>
      <c r="C45" s="33">
        <f t="shared" si="9"/>
        <v>0</v>
      </c>
      <c r="D45" s="34">
        <f t="shared" si="10"/>
        <v>0</v>
      </c>
      <c r="E45" s="35">
        <f t="shared" si="0"/>
        <v>0</v>
      </c>
      <c r="F45" s="36">
        <f t="shared" si="29"/>
        <v>0</v>
      </c>
      <c r="G45" s="41">
        <f t="shared" si="12"/>
        <v>0</v>
      </c>
      <c r="H45" s="38">
        <f t="shared" si="30"/>
        <v>0</v>
      </c>
      <c r="I45" s="39">
        <f t="shared" si="14"/>
        <v>101.65</v>
      </c>
      <c r="J45" s="73">
        <f t="shared" si="1"/>
        <v>0</v>
      </c>
      <c r="K45" s="55">
        <f t="shared" si="2"/>
        <v>0</v>
      </c>
      <c r="L45" s="117">
        <f t="shared" si="21"/>
        <v>46722</v>
      </c>
      <c r="M45" s="117">
        <f t="shared" si="22"/>
        <v>46752</v>
      </c>
      <c r="N45" s="87">
        <f t="shared" si="15"/>
        <v>0</v>
      </c>
      <c r="O45" s="95">
        <f t="shared" si="23"/>
        <v>1</v>
      </c>
      <c r="P45" s="32">
        <f t="shared" si="16"/>
        <v>46722</v>
      </c>
      <c r="Q45" s="33">
        <f t="shared" si="24"/>
        <v>-178928.19</v>
      </c>
      <c r="R45" s="34">
        <f t="shared" si="25"/>
        <v>268</v>
      </c>
      <c r="S45" s="35">
        <f t="shared" si="3"/>
        <v>-102.88</v>
      </c>
      <c r="T45" s="36">
        <f t="shared" si="26"/>
        <v>165.12</v>
      </c>
      <c r="U45" s="41">
        <f t="shared" si="27"/>
        <v>0.14399999999999999</v>
      </c>
      <c r="V45" s="38">
        <f t="shared" si="17"/>
        <v>1.23</v>
      </c>
      <c r="W45" s="73">
        <f t="shared" si="18"/>
        <v>101.65</v>
      </c>
      <c r="X45" s="55">
        <f t="shared" si="19"/>
        <v>-178763.07</v>
      </c>
      <c r="Y45" s="105">
        <f t="shared" si="20"/>
        <v>46752</v>
      </c>
      <c r="Z45" s="9">
        <f t="shared" si="4"/>
        <v>421.67</v>
      </c>
      <c r="AA45" s="40">
        <f t="shared" si="28"/>
        <v>2.75E-2</v>
      </c>
      <c r="AB45" s="58">
        <f t="shared" si="5"/>
        <v>-89.25</v>
      </c>
      <c r="AC45" s="6">
        <f t="shared" si="6"/>
        <v>332.42</v>
      </c>
      <c r="AG45" s="42"/>
    </row>
    <row r="46" spans="1:33" ht="13.15" x14ac:dyDescent="0.35">
      <c r="A46" s="47" t="str">
        <f t="shared" si="7"/>
        <v/>
      </c>
      <c r="B46" s="32">
        <f t="shared" si="8"/>
        <v>46753</v>
      </c>
      <c r="C46" s="33">
        <f t="shared" si="9"/>
        <v>0</v>
      </c>
      <c r="D46" s="34">
        <f t="shared" si="10"/>
        <v>0</v>
      </c>
      <c r="E46" s="35">
        <f t="shared" ref="E46:E77" si="31">IF(B46&gt;0,+C46*$E$6/12,"")</f>
        <v>0</v>
      </c>
      <c r="F46" s="36">
        <f t="shared" si="29"/>
        <v>0</v>
      </c>
      <c r="G46" s="41">
        <f t="shared" si="12"/>
        <v>0</v>
      </c>
      <c r="H46" s="38">
        <f t="shared" si="30"/>
        <v>0</v>
      </c>
      <c r="I46" s="39">
        <f t="shared" si="14"/>
        <v>101.56</v>
      </c>
      <c r="J46" s="73">
        <f t="shared" si="1"/>
        <v>0</v>
      </c>
      <c r="K46" s="55">
        <f t="shared" si="2"/>
        <v>0</v>
      </c>
      <c r="L46" s="117">
        <f t="shared" si="21"/>
        <v>46753</v>
      </c>
      <c r="M46" s="117">
        <f t="shared" si="22"/>
        <v>46783</v>
      </c>
      <c r="N46" s="87">
        <f t="shared" si="15"/>
        <v>0</v>
      </c>
      <c r="O46" s="95">
        <f t="shared" si="23"/>
        <v>1</v>
      </c>
      <c r="P46" s="32">
        <f t="shared" si="16"/>
        <v>46753</v>
      </c>
      <c r="Q46" s="33">
        <f t="shared" si="24"/>
        <v>-178763.07</v>
      </c>
      <c r="R46" s="34">
        <f t="shared" si="25"/>
        <v>268</v>
      </c>
      <c r="S46" s="35">
        <f t="shared" si="3"/>
        <v>-102.79</v>
      </c>
      <c r="T46" s="36">
        <f t="shared" si="26"/>
        <v>165.21</v>
      </c>
      <c r="U46" s="41">
        <f t="shared" si="27"/>
        <v>0.14399999999999999</v>
      </c>
      <c r="V46" s="38">
        <f t="shared" si="17"/>
        <v>1.23</v>
      </c>
      <c r="W46" s="73">
        <f t="shared" si="18"/>
        <v>101.56</v>
      </c>
      <c r="X46" s="55">
        <f t="shared" si="19"/>
        <v>-178597.86</v>
      </c>
      <c r="Y46" s="105">
        <f t="shared" si="20"/>
        <v>46783</v>
      </c>
      <c r="Z46" s="9">
        <f t="shared" si="4"/>
        <v>421.67</v>
      </c>
      <c r="AA46" s="40">
        <f t="shared" si="28"/>
        <v>2.75E-2</v>
      </c>
      <c r="AB46" s="58">
        <f t="shared" si="5"/>
        <v>-89.25</v>
      </c>
      <c r="AC46" s="6">
        <f t="shared" si="6"/>
        <v>332.42</v>
      </c>
      <c r="AG46" s="42"/>
    </row>
    <row r="47" spans="1:33" ht="13.15" x14ac:dyDescent="0.35">
      <c r="A47" s="47" t="str">
        <f t="shared" si="7"/>
        <v/>
      </c>
      <c r="B47" s="32">
        <f t="shared" ref="B47:B78" si="32">IF(B46=0,0,IF(EOMONTH(B46,0)+1&lt;=$C$7,EOMONTH(B46,0)+1,0))</f>
        <v>46784</v>
      </c>
      <c r="C47" s="33">
        <f t="shared" si="9"/>
        <v>0</v>
      </c>
      <c r="D47" s="34">
        <f t="shared" si="10"/>
        <v>0</v>
      </c>
      <c r="E47" s="35">
        <f t="shared" si="31"/>
        <v>0</v>
      </c>
      <c r="F47" s="36">
        <f t="shared" si="29"/>
        <v>0</v>
      </c>
      <c r="G47" s="41">
        <f t="shared" si="12"/>
        <v>0</v>
      </c>
      <c r="H47" s="38">
        <f t="shared" si="30"/>
        <v>0</v>
      </c>
      <c r="I47" s="39">
        <f t="shared" si="14"/>
        <v>101.46</v>
      </c>
      <c r="J47" s="73">
        <f t="shared" si="1"/>
        <v>0</v>
      </c>
      <c r="K47" s="55">
        <f t="shared" si="2"/>
        <v>0</v>
      </c>
      <c r="L47" s="117">
        <f t="shared" si="21"/>
        <v>46784</v>
      </c>
      <c r="M47" s="117">
        <f t="shared" si="22"/>
        <v>46812</v>
      </c>
      <c r="N47" s="87">
        <f t="shared" si="15"/>
        <v>0</v>
      </c>
      <c r="O47" s="95">
        <f t="shared" si="23"/>
        <v>1</v>
      </c>
      <c r="P47" s="32">
        <f t="shared" si="16"/>
        <v>46784</v>
      </c>
      <c r="Q47" s="33">
        <f t="shared" si="24"/>
        <v>-178597.86</v>
      </c>
      <c r="R47" s="34">
        <f t="shared" si="25"/>
        <v>268</v>
      </c>
      <c r="S47" s="35">
        <f t="shared" si="3"/>
        <v>-102.69</v>
      </c>
      <c r="T47" s="36">
        <f t="shared" si="26"/>
        <v>165.31</v>
      </c>
      <c r="U47" s="41">
        <f t="shared" si="27"/>
        <v>0.14399999999999999</v>
      </c>
      <c r="V47" s="38">
        <f t="shared" si="17"/>
        <v>1.23</v>
      </c>
      <c r="W47" s="73">
        <f t="shared" si="18"/>
        <v>101.46</v>
      </c>
      <c r="X47" s="55">
        <f t="shared" si="19"/>
        <v>-178432.55</v>
      </c>
      <c r="Y47" s="105">
        <f t="shared" si="20"/>
        <v>46812</v>
      </c>
      <c r="Z47" s="9">
        <f t="shared" si="4"/>
        <v>421.67</v>
      </c>
      <c r="AA47" s="40">
        <f t="shared" si="28"/>
        <v>2.75E-2</v>
      </c>
      <c r="AB47" s="58">
        <f t="shared" si="5"/>
        <v>-89.25</v>
      </c>
      <c r="AC47" s="6">
        <f t="shared" si="6"/>
        <v>332.42</v>
      </c>
      <c r="AG47" s="42"/>
    </row>
    <row r="48" spans="1:33" ht="13.15" x14ac:dyDescent="0.35">
      <c r="A48" s="47" t="str">
        <f t="shared" si="7"/>
        <v/>
      </c>
      <c r="B48" s="32">
        <f t="shared" si="32"/>
        <v>46813</v>
      </c>
      <c r="C48" s="33">
        <f t="shared" si="9"/>
        <v>0</v>
      </c>
      <c r="D48" s="34">
        <f t="shared" si="10"/>
        <v>0</v>
      </c>
      <c r="E48" s="35">
        <f t="shared" si="31"/>
        <v>0</v>
      </c>
      <c r="F48" s="36">
        <f t="shared" si="29"/>
        <v>0</v>
      </c>
      <c r="G48" s="41">
        <f t="shared" si="12"/>
        <v>0</v>
      </c>
      <c r="H48" s="38">
        <f t="shared" si="30"/>
        <v>0</v>
      </c>
      <c r="I48" s="39">
        <f t="shared" si="14"/>
        <v>101.37</v>
      </c>
      <c r="J48" s="73">
        <f t="shared" si="1"/>
        <v>0</v>
      </c>
      <c r="K48" s="55">
        <f t="shared" si="2"/>
        <v>0</v>
      </c>
      <c r="L48" s="117">
        <f t="shared" si="21"/>
        <v>46813</v>
      </c>
      <c r="M48" s="117">
        <f t="shared" si="22"/>
        <v>46843</v>
      </c>
      <c r="N48" s="87">
        <f t="shared" si="15"/>
        <v>0</v>
      </c>
      <c r="O48" s="95">
        <f t="shared" si="23"/>
        <v>1</v>
      </c>
      <c r="P48" s="32">
        <f t="shared" si="16"/>
        <v>46813</v>
      </c>
      <c r="Q48" s="33">
        <f t="shared" si="24"/>
        <v>-178432.55</v>
      </c>
      <c r="R48" s="34">
        <f t="shared" si="25"/>
        <v>268</v>
      </c>
      <c r="S48" s="35">
        <f t="shared" si="3"/>
        <v>-102.6</v>
      </c>
      <c r="T48" s="36">
        <f t="shared" si="26"/>
        <v>165.4</v>
      </c>
      <c r="U48" s="41">
        <f t="shared" si="27"/>
        <v>0.14399999999999999</v>
      </c>
      <c r="V48" s="38">
        <f t="shared" si="17"/>
        <v>1.23</v>
      </c>
      <c r="W48" s="73">
        <f t="shared" si="18"/>
        <v>101.37</v>
      </c>
      <c r="X48" s="55">
        <f t="shared" si="19"/>
        <v>-178267.15</v>
      </c>
      <c r="Y48" s="105">
        <f t="shared" si="20"/>
        <v>46843</v>
      </c>
      <c r="Z48" s="9">
        <f t="shared" si="4"/>
        <v>421.67</v>
      </c>
      <c r="AA48" s="40">
        <f t="shared" si="28"/>
        <v>2.75E-2</v>
      </c>
      <c r="AB48" s="58">
        <f t="shared" si="5"/>
        <v>-89.25</v>
      </c>
      <c r="AC48" s="6">
        <f t="shared" si="6"/>
        <v>332.42</v>
      </c>
    </row>
    <row r="49" spans="1:29" ht="13.15" x14ac:dyDescent="0.35">
      <c r="A49" s="47" t="str">
        <f t="shared" si="7"/>
        <v/>
      </c>
      <c r="B49" s="32">
        <f t="shared" si="32"/>
        <v>46844</v>
      </c>
      <c r="C49" s="33">
        <f t="shared" si="9"/>
        <v>0</v>
      </c>
      <c r="D49" s="34">
        <f t="shared" si="10"/>
        <v>0</v>
      </c>
      <c r="E49" s="35">
        <f t="shared" si="31"/>
        <v>0</v>
      </c>
      <c r="F49" s="36">
        <f t="shared" si="29"/>
        <v>0</v>
      </c>
      <c r="G49" s="41">
        <f t="shared" si="12"/>
        <v>0</v>
      </c>
      <c r="H49" s="38">
        <f t="shared" si="30"/>
        <v>0</v>
      </c>
      <c r="I49" s="39">
        <f t="shared" si="14"/>
        <v>101.27</v>
      </c>
      <c r="J49" s="73">
        <f t="shared" si="1"/>
        <v>0</v>
      </c>
      <c r="K49" s="55">
        <f t="shared" si="2"/>
        <v>0</v>
      </c>
      <c r="L49" s="117">
        <f t="shared" si="21"/>
        <v>46844</v>
      </c>
      <c r="M49" s="117">
        <f t="shared" si="22"/>
        <v>46873</v>
      </c>
      <c r="N49" s="87">
        <f t="shared" si="15"/>
        <v>0</v>
      </c>
      <c r="O49" s="95">
        <f t="shared" si="23"/>
        <v>1</v>
      </c>
      <c r="P49" s="32">
        <f t="shared" si="16"/>
        <v>46844</v>
      </c>
      <c r="Q49" s="33">
        <f t="shared" si="24"/>
        <v>-178267.15</v>
      </c>
      <c r="R49" s="34">
        <f t="shared" si="25"/>
        <v>268</v>
      </c>
      <c r="S49" s="35">
        <f t="shared" si="3"/>
        <v>-102.5</v>
      </c>
      <c r="T49" s="36">
        <f t="shared" si="26"/>
        <v>165.5</v>
      </c>
      <c r="U49" s="41">
        <f t="shared" si="27"/>
        <v>0.14399999999999999</v>
      </c>
      <c r="V49" s="38">
        <f t="shared" si="17"/>
        <v>1.23</v>
      </c>
      <c r="W49" s="73">
        <f t="shared" si="18"/>
        <v>101.27</v>
      </c>
      <c r="X49" s="55">
        <f t="shared" si="19"/>
        <v>-178101.65</v>
      </c>
      <c r="Y49" s="105">
        <f t="shared" si="20"/>
        <v>46873</v>
      </c>
      <c r="Z49" s="9">
        <f t="shared" si="4"/>
        <v>421.67</v>
      </c>
      <c r="AA49" s="40">
        <f t="shared" si="28"/>
        <v>2.75E-2</v>
      </c>
      <c r="AB49" s="58">
        <f t="shared" si="5"/>
        <v>-89.25</v>
      </c>
      <c r="AC49" s="6">
        <f t="shared" si="6"/>
        <v>332.42</v>
      </c>
    </row>
    <row r="50" spans="1:29" ht="13.15" x14ac:dyDescent="0.35">
      <c r="A50" s="47" t="str">
        <f t="shared" si="7"/>
        <v/>
      </c>
      <c r="B50" s="32">
        <f t="shared" si="32"/>
        <v>46874</v>
      </c>
      <c r="C50" s="33">
        <f t="shared" si="9"/>
        <v>0</v>
      </c>
      <c r="D50" s="34">
        <f t="shared" si="10"/>
        <v>0</v>
      </c>
      <c r="E50" s="35">
        <f t="shared" si="31"/>
        <v>0</v>
      </c>
      <c r="F50" s="36">
        <f t="shared" si="29"/>
        <v>0</v>
      </c>
      <c r="G50" s="41">
        <f t="shared" si="12"/>
        <v>0</v>
      </c>
      <c r="H50" s="38">
        <f t="shared" si="30"/>
        <v>0</v>
      </c>
      <c r="I50" s="39">
        <f t="shared" si="14"/>
        <v>101.18</v>
      </c>
      <c r="J50" s="73">
        <f t="shared" si="1"/>
        <v>0</v>
      </c>
      <c r="K50" s="55">
        <f t="shared" si="2"/>
        <v>0</v>
      </c>
      <c r="L50" s="117">
        <f t="shared" si="21"/>
        <v>46874</v>
      </c>
      <c r="M50" s="117">
        <f t="shared" si="22"/>
        <v>46904</v>
      </c>
      <c r="N50" s="87">
        <f t="shared" si="15"/>
        <v>0</v>
      </c>
      <c r="O50" s="95">
        <f t="shared" si="23"/>
        <v>1</v>
      </c>
      <c r="P50" s="32">
        <f t="shared" si="16"/>
        <v>46874</v>
      </c>
      <c r="Q50" s="33">
        <f t="shared" si="24"/>
        <v>-178101.65</v>
      </c>
      <c r="R50" s="34">
        <f t="shared" si="25"/>
        <v>268</v>
      </c>
      <c r="S50" s="35">
        <f t="shared" si="3"/>
        <v>-102.41</v>
      </c>
      <c r="T50" s="36">
        <f t="shared" si="26"/>
        <v>165.59</v>
      </c>
      <c r="U50" s="41">
        <f t="shared" si="27"/>
        <v>0.14399999999999999</v>
      </c>
      <c r="V50" s="38">
        <f t="shared" si="17"/>
        <v>1.23</v>
      </c>
      <c r="W50" s="73">
        <f t="shared" si="18"/>
        <v>101.18</v>
      </c>
      <c r="X50" s="55">
        <f t="shared" si="19"/>
        <v>-177936.06</v>
      </c>
      <c r="Y50" s="105">
        <f t="shared" si="20"/>
        <v>46904</v>
      </c>
      <c r="Z50" s="9">
        <f t="shared" si="4"/>
        <v>421.67</v>
      </c>
      <c r="AA50" s="40">
        <f t="shared" si="28"/>
        <v>2.75E-2</v>
      </c>
      <c r="AB50" s="58">
        <f t="shared" si="5"/>
        <v>-89.25</v>
      </c>
      <c r="AC50" s="6">
        <f t="shared" si="6"/>
        <v>332.42</v>
      </c>
    </row>
    <row r="51" spans="1:29" ht="13.15" x14ac:dyDescent="0.35">
      <c r="A51" s="47" t="str">
        <f t="shared" si="7"/>
        <v/>
      </c>
      <c r="B51" s="32">
        <f t="shared" si="32"/>
        <v>46905</v>
      </c>
      <c r="C51" s="33">
        <f t="shared" si="9"/>
        <v>0</v>
      </c>
      <c r="D51" s="34">
        <f t="shared" si="10"/>
        <v>0</v>
      </c>
      <c r="E51" s="35">
        <f t="shared" si="31"/>
        <v>0</v>
      </c>
      <c r="F51" s="36">
        <f t="shared" si="29"/>
        <v>0</v>
      </c>
      <c r="G51" s="41">
        <f t="shared" si="12"/>
        <v>0</v>
      </c>
      <c r="H51" s="38">
        <f t="shared" si="30"/>
        <v>0</v>
      </c>
      <c r="I51" s="39">
        <f t="shared" si="14"/>
        <v>101.08</v>
      </c>
      <c r="J51" s="73">
        <f t="shared" si="1"/>
        <v>0</v>
      </c>
      <c r="K51" s="55">
        <f t="shared" si="2"/>
        <v>0</v>
      </c>
      <c r="L51" s="117">
        <f t="shared" si="21"/>
        <v>46905</v>
      </c>
      <c r="M51" s="117">
        <f t="shared" si="22"/>
        <v>46934</v>
      </c>
      <c r="N51" s="87">
        <f t="shared" si="15"/>
        <v>0</v>
      </c>
      <c r="O51" s="95">
        <f t="shared" si="23"/>
        <v>1</v>
      </c>
      <c r="P51" s="32">
        <f t="shared" si="16"/>
        <v>46905</v>
      </c>
      <c r="Q51" s="33">
        <f t="shared" si="24"/>
        <v>-177936.06</v>
      </c>
      <c r="R51" s="34">
        <f t="shared" si="25"/>
        <v>268</v>
      </c>
      <c r="S51" s="35">
        <f t="shared" si="3"/>
        <v>-102.31</v>
      </c>
      <c r="T51" s="36">
        <f t="shared" si="26"/>
        <v>165.69</v>
      </c>
      <c r="U51" s="41">
        <f t="shared" si="27"/>
        <v>0.14399999999999999</v>
      </c>
      <c r="V51" s="38">
        <f t="shared" si="17"/>
        <v>1.23</v>
      </c>
      <c r="W51" s="73">
        <f t="shared" si="18"/>
        <v>101.08</v>
      </c>
      <c r="X51" s="55">
        <f t="shared" si="19"/>
        <v>-177770.37</v>
      </c>
      <c r="Y51" s="105">
        <f t="shared" si="20"/>
        <v>46934</v>
      </c>
      <c r="Z51" s="9">
        <f t="shared" si="4"/>
        <v>421.67</v>
      </c>
      <c r="AA51" s="40">
        <f t="shared" si="28"/>
        <v>2.75E-2</v>
      </c>
      <c r="AB51" s="58">
        <f t="shared" si="5"/>
        <v>-89.25</v>
      </c>
      <c r="AC51" s="6">
        <f t="shared" si="6"/>
        <v>332.42</v>
      </c>
    </row>
    <row r="52" spans="1:29" ht="13.15" x14ac:dyDescent="0.35">
      <c r="A52" s="47" t="str">
        <f t="shared" si="7"/>
        <v/>
      </c>
      <c r="B52" s="32">
        <f t="shared" si="32"/>
        <v>46935</v>
      </c>
      <c r="C52" s="33">
        <f t="shared" si="9"/>
        <v>0</v>
      </c>
      <c r="D52" s="34">
        <f t="shared" si="10"/>
        <v>0</v>
      </c>
      <c r="E52" s="35">
        <f t="shared" si="31"/>
        <v>0</v>
      </c>
      <c r="F52" s="36">
        <f t="shared" si="29"/>
        <v>0</v>
      </c>
      <c r="G52" s="41">
        <f t="shared" si="12"/>
        <v>0</v>
      </c>
      <c r="H52" s="38">
        <f t="shared" si="30"/>
        <v>0</v>
      </c>
      <c r="I52" s="39">
        <f t="shared" si="14"/>
        <v>100.99</v>
      </c>
      <c r="J52" s="73">
        <f t="shared" si="1"/>
        <v>0</v>
      </c>
      <c r="K52" s="55">
        <f t="shared" si="2"/>
        <v>0</v>
      </c>
      <c r="L52" s="117">
        <f t="shared" si="21"/>
        <v>46935</v>
      </c>
      <c r="M52" s="117">
        <f t="shared" si="22"/>
        <v>46965</v>
      </c>
      <c r="N52" s="87">
        <f t="shared" si="15"/>
        <v>0</v>
      </c>
      <c r="O52" s="95">
        <f t="shared" si="23"/>
        <v>1</v>
      </c>
      <c r="P52" s="32">
        <f t="shared" si="16"/>
        <v>46935</v>
      </c>
      <c r="Q52" s="33">
        <f t="shared" si="24"/>
        <v>-177770.37</v>
      </c>
      <c r="R52" s="34">
        <f t="shared" si="25"/>
        <v>268</v>
      </c>
      <c r="S52" s="35">
        <f t="shared" si="3"/>
        <v>-102.22</v>
      </c>
      <c r="T52" s="36">
        <f t="shared" si="26"/>
        <v>165.78</v>
      </c>
      <c r="U52" s="41">
        <f t="shared" si="27"/>
        <v>0.14399999999999999</v>
      </c>
      <c r="V52" s="38">
        <f t="shared" si="17"/>
        <v>1.23</v>
      </c>
      <c r="W52" s="73">
        <f t="shared" si="18"/>
        <v>100.99</v>
      </c>
      <c r="X52" s="55">
        <f t="shared" si="19"/>
        <v>-177604.59</v>
      </c>
      <c r="Y52" s="105">
        <f t="shared" si="20"/>
        <v>46965</v>
      </c>
      <c r="Z52" s="9">
        <f t="shared" si="4"/>
        <v>421.67</v>
      </c>
      <c r="AA52" s="40">
        <f t="shared" si="28"/>
        <v>2.75E-2</v>
      </c>
      <c r="AB52" s="58">
        <f t="shared" si="5"/>
        <v>-89.25</v>
      </c>
      <c r="AC52" s="6">
        <f t="shared" si="6"/>
        <v>332.42</v>
      </c>
    </row>
    <row r="53" spans="1:29" ht="13.15" x14ac:dyDescent="0.35">
      <c r="A53" s="47" t="str">
        <f t="shared" si="7"/>
        <v/>
      </c>
      <c r="B53" s="32">
        <f t="shared" si="32"/>
        <v>46966</v>
      </c>
      <c r="C53" s="33">
        <f t="shared" si="9"/>
        <v>0</v>
      </c>
      <c r="D53" s="34">
        <f t="shared" si="10"/>
        <v>0</v>
      </c>
      <c r="E53" s="35">
        <f t="shared" si="31"/>
        <v>0</v>
      </c>
      <c r="F53" s="36">
        <f t="shared" si="29"/>
        <v>0</v>
      </c>
      <c r="G53" s="41">
        <f t="shared" si="12"/>
        <v>0</v>
      </c>
      <c r="H53" s="38">
        <f t="shared" si="30"/>
        <v>0</v>
      </c>
      <c r="I53" s="39">
        <f t="shared" si="14"/>
        <v>100.89</v>
      </c>
      <c r="J53" s="73">
        <f t="shared" si="1"/>
        <v>0</v>
      </c>
      <c r="K53" s="55">
        <f t="shared" si="2"/>
        <v>0</v>
      </c>
      <c r="L53" s="117">
        <f t="shared" si="21"/>
        <v>46966</v>
      </c>
      <c r="M53" s="117">
        <f t="shared" si="22"/>
        <v>46996</v>
      </c>
      <c r="N53" s="87">
        <f t="shared" si="15"/>
        <v>0</v>
      </c>
      <c r="O53" s="95">
        <f t="shared" si="23"/>
        <v>1</v>
      </c>
      <c r="P53" s="32">
        <f t="shared" si="16"/>
        <v>46966</v>
      </c>
      <c r="Q53" s="33">
        <f t="shared" si="24"/>
        <v>-177604.59</v>
      </c>
      <c r="R53" s="34">
        <f t="shared" si="25"/>
        <v>268</v>
      </c>
      <c r="S53" s="35">
        <f t="shared" si="3"/>
        <v>-102.12</v>
      </c>
      <c r="T53" s="36">
        <f t="shared" si="26"/>
        <v>165.88</v>
      </c>
      <c r="U53" s="41">
        <f t="shared" si="27"/>
        <v>0.14399999999999999</v>
      </c>
      <c r="V53" s="38">
        <f t="shared" si="17"/>
        <v>1.23</v>
      </c>
      <c r="W53" s="73">
        <f t="shared" si="18"/>
        <v>100.89</v>
      </c>
      <c r="X53" s="55">
        <f t="shared" si="19"/>
        <v>-177438.71</v>
      </c>
      <c r="Y53" s="105">
        <f t="shared" si="20"/>
        <v>46996</v>
      </c>
      <c r="Z53" s="9">
        <f t="shared" si="4"/>
        <v>421.67</v>
      </c>
      <c r="AA53" s="40">
        <f t="shared" si="28"/>
        <v>2.75E-2</v>
      </c>
      <c r="AB53" s="58">
        <f t="shared" si="5"/>
        <v>-89.25</v>
      </c>
      <c r="AC53" s="6">
        <f t="shared" si="6"/>
        <v>332.42</v>
      </c>
    </row>
    <row r="54" spans="1:29" ht="13.15" x14ac:dyDescent="0.35">
      <c r="A54" s="47" t="str">
        <f t="shared" si="7"/>
        <v/>
      </c>
      <c r="B54" s="32">
        <f t="shared" si="32"/>
        <v>46997</v>
      </c>
      <c r="C54" s="33">
        <f t="shared" si="9"/>
        <v>0</v>
      </c>
      <c r="D54" s="34">
        <f t="shared" si="10"/>
        <v>0</v>
      </c>
      <c r="E54" s="35">
        <f t="shared" si="31"/>
        <v>0</v>
      </c>
      <c r="F54" s="36">
        <f t="shared" si="29"/>
        <v>0</v>
      </c>
      <c r="G54" s="41">
        <f t="shared" si="12"/>
        <v>0</v>
      </c>
      <c r="H54" s="38">
        <f t="shared" si="30"/>
        <v>0</v>
      </c>
      <c r="I54" s="39">
        <f t="shared" si="14"/>
        <v>100.81</v>
      </c>
      <c r="J54" s="73">
        <f t="shared" si="1"/>
        <v>0</v>
      </c>
      <c r="K54" s="55">
        <f t="shared" si="2"/>
        <v>0</v>
      </c>
      <c r="L54" s="117">
        <f t="shared" si="21"/>
        <v>46997</v>
      </c>
      <c r="M54" s="117">
        <f t="shared" si="22"/>
        <v>47026</v>
      </c>
      <c r="N54" s="87">
        <f t="shared" si="15"/>
        <v>0</v>
      </c>
      <c r="O54" s="95">
        <f t="shared" si="23"/>
        <v>1</v>
      </c>
      <c r="P54" s="32">
        <f t="shared" si="16"/>
        <v>46997</v>
      </c>
      <c r="Q54" s="33">
        <f t="shared" si="24"/>
        <v>-177438.71</v>
      </c>
      <c r="R54" s="34">
        <f t="shared" si="25"/>
        <v>268</v>
      </c>
      <c r="S54" s="35">
        <f t="shared" si="3"/>
        <v>-102.03</v>
      </c>
      <c r="T54" s="36">
        <f t="shared" si="26"/>
        <v>165.97</v>
      </c>
      <c r="U54" s="41">
        <f t="shared" si="27"/>
        <v>0.14399999999999999</v>
      </c>
      <c r="V54" s="38">
        <f t="shared" si="17"/>
        <v>1.22</v>
      </c>
      <c r="W54" s="73">
        <f t="shared" si="18"/>
        <v>100.81</v>
      </c>
      <c r="X54" s="55">
        <f t="shared" si="19"/>
        <v>-177272.74</v>
      </c>
      <c r="Y54" s="105">
        <f t="shared" si="20"/>
        <v>47026</v>
      </c>
      <c r="Z54" s="9">
        <f t="shared" si="4"/>
        <v>421.67</v>
      </c>
      <c r="AA54" s="40">
        <f t="shared" si="28"/>
        <v>2.75E-2</v>
      </c>
      <c r="AB54" s="58">
        <f t="shared" si="5"/>
        <v>-89.25</v>
      </c>
      <c r="AC54" s="6">
        <f t="shared" si="6"/>
        <v>332.42</v>
      </c>
    </row>
    <row r="55" spans="1:29" ht="13.15" x14ac:dyDescent="0.35">
      <c r="A55" s="47" t="str">
        <f t="shared" si="7"/>
        <v/>
      </c>
      <c r="B55" s="32">
        <f t="shared" si="32"/>
        <v>47027</v>
      </c>
      <c r="C55" s="33">
        <f t="shared" si="9"/>
        <v>0</v>
      </c>
      <c r="D55" s="34">
        <f t="shared" si="10"/>
        <v>0</v>
      </c>
      <c r="E55" s="35">
        <f t="shared" si="31"/>
        <v>0</v>
      </c>
      <c r="F55" s="36">
        <f t="shared" si="29"/>
        <v>0</v>
      </c>
      <c r="G55" s="41">
        <f t="shared" si="12"/>
        <v>0</v>
      </c>
      <c r="H55" s="38">
        <f t="shared" si="30"/>
        <v>0</v>
      </c>
      <c r="I55" s="39">
        <f t="shared" si="14"/>
        <v>100.71</v>
      </c>
      <c r="J55" s="73">
        <f t="shared" si="1"/>
        <v>0</v>
      </c>
      <c r="K55" s="55">
        <f t="shared" si="2"/>
        <v>0</v>
      </c>
      <c r="L55" s="117">
        <f t="shared" si="21"/>
        <v>47027</v>
      </c>
      <c r="M55" s="117">
        <f t="shared" si="22"/>
        <v>47057</v>
      </c>
      <c r="N55" s="87">
        <f t="shared" si="15"/>
        <v>0</v>
      </c>
      <c r="O55" s="95">
        <f t="shared" si="23"/>
        <v>1</v>
      </c>
      <c r="P55" s="32">
        <f t="shared" si="16"/>
        <v>47027</v>
      </c>
      <c r="Q55" s="33">
        <f t="shared" si="24"/>
        <v>-177272.74</v>
      </c>
      <c r="R55" s="34">
        <f t="shared" si="25"/>
        <v>268</v>
      </c>
      <c r="S55" s="35">
        <f t="shared" si="3"/>
        <v>-101.93</v>
      </c>
      <c r="T55" s="36">
        <f t="shared" si="26"/>
        <v>166.07</v>
      </c>
      <c r="U55" s="41">
        <f t="shared" si="27"/>
        <v>0.14399999999999999</v>
      </c>
      <c r="V55" s="38">
        <f t="shared" si="17"/>
        <v>1.22</v>
      </c>
      <c r="W55" s="73">
        <f t="shared" si="18"/>
        <v>100.71</v>
      </c>
      <c r="X55" s="55">
        <f t="shared" si="19"/>
        <v>-177106.67</v>
      </c>
      <c r="Y55" s="105">
        <f t="shared" si="20"/>
        <v>47057</v>
      </c>
      <c r="Z55" s="9">
        <f t="shared" si="4"/>
        <v>421.67</v>
      </c>
      <c r="AA55" s="40">
        <f t="shared" si="28"/>
        <v>2.75E-2</v>
      </c>
      <c r="AB55" s="58">
        <f t="shared" si="5"/>
        <v>-89.25</v>
      </c>
      <c r="AC55" s="6">
        <f t="shared" si="6"/>
        <v>332.42</v>
      </c>
    </row>
    <row r="56" spans="1:29" ht="13.15" x14ac:dyDescent="0.35">
      <c r="A56" s="47" t="str">
        <f t="shared" si="7"/>
        <v/>
      </c>
      <c r="B56" s="32">
        <f t="shared" si="32"/>
        <v>47058</v>
      </c>
      <c r="C56" s="33">
        <f t="shared" si="9"/>
        <v>0</v>
      </c>
      <c r="D56" s="34">
        <f t="shared" si="10"/>
        <v>0</v>
      </c>
      <c r="E56" s="35">
        <f t="shared" si="31"/>
        <v>0</v>
      </c>
      <c r="F56" s="36">
        <f t="shared" si="29"/>
        <v>0</v>
      </c>
      <c r="G56" s="41">
        <f t="shared" si="12"/>
        <v>0</v>
      </c>
      <c r="H56" s="38">
        <f t="shared" si="30"/>
        <v>0</v>
      </c>
      <c r="I56" s="39">
        <f t="shared" si="14"/>
        <v>100.62</v>
      </c>
      <c r="J56" s="73">
        <f t="shared" si="1"/>
        <v>0</v>
      </c>
      <c r="K56" s="55">
        <f t="shared" si="2"/>
        <v>0</v>
      </c>
      <c r="L56" s="117">
        <f t="shared" si="21"/>
        <v>47058</v>
      </c>
      <c r="M56" s="117">
        <f t="shared" si="22"/>
        <v>47087</v>
      </c>
      <c r="N56" s="87">
        <f t="shared" si="15"/>
        <v>0</v>
      </c>
      <c r="O56" s="95">
        <f t="shared" si="23"/>
        <v>1</v>
      </c>
      <c r="P56" s="32">
        <f t="shared" si="16"/>
        <v>47058</v>
      </c>
      <c r="Q56" s="33">
        <f t="shared" si="24"/>
        <v>-177106.67</v>
      </c>
      <c r="R56" s="34">
        <f t="shared" si="25"/>
        <v>268</v>
      </c>
      <c r="S56" s="35">
        <f t="shared" si="3"/>
        <v>-101.84</v>
      </c>
      <c r="T56" s="36">
        <f t="shared" si="26"/>
        <v>166.16</v>
      </c>
      <c r="U56" s="41">
        <f t="shared" si="27"/>
        <v>0.14399999999999999</v>
      </c>
      <c r="V56" s="38">
        <f t="shared" si="17"/>
        <v>1.22</v>
      </c>
      <c r="W56" s="73">
        <f t="shared" si="18"/>
        <v>100.62</v>
      </c>
      <c r="X56" s="55">
        <f t="shared" si="19"/>
        <v>-176940.51</v>
      </c>
      <c r="Y56" s="105">
        <f t="shared" si="20"/>
        <v>47087</v>
      </c>
      <c r="Z56" s="9">
        <f t="shared" si="4"/>
        <v>421.67</v>
      </c>
      <c r="AA56" s="40">
        <f t="shared" si="28"/>
        <v>2.75E-2</v>
      </c>
      <c r="AB56" s="58">
        <f t="shared" si="5"/>
        <v>-89.25</v>
      </c>
      <c r="AC56" s="6">
        <f t="shared" si="6"/>
        <v>332.42</v>
      </c>
    </row>
    <row r="57" spans="1:29" ht="13.15" x14ac:dyDescent="0.35">
      <c r="A57" s="47" t="str">
        <f t="shared" si="7"/>
        <v/>
      </c>
      <c r="B57" s="32">
        <f t="shared" si="32"/>
        <v>47088</v>
      </c>
      <c r="C57" s="33">
        <f t="shared" si="9"/>
        <v>0</v>
      </c>
      <c r="D57" s="34">
        <f t="shared" si="10"/>
        <v>0</v>
      </c>
      <c r="E57" s="35">
        <f t="shared" si="31"/>
        <v>0</v>
      </c>
      <c r="F57" s="36">
        <f t="shared" si="29"/>
        <v>0</v>
      </c>
      <c r="G57" s="41">
        <f t="shared" si="12"/>
        <v>0</v>
      </c>
      <c r="H57" s="38">
        <f t="shared" si="30"/>
        <v>0</v>
      </c>
      <c r="I57" s="39">
        <f t="shared" si="14"/>
        <v>100.52</v>
      </c>
      <c r="J57" s="73">
        <f t="shared" si="1"/>
        <v>0</v>
      </c>
      <c r="K57" s="55">
        <f t="shared" si="2"/>
        <v>0</v>
      </c>
      <c r="L57" s="117">
        <f t="shared" si="21"/>
        <v>47088</v>
      </c>
      <c r="M57" s="117">
        <f t="shared" si="22"/>
        <v>47118</v>
      </c>
      <c r="N57" s="87">
        <f t="shared" si="15"/>
        <v>0</v>
      </c>
      <c r="O57" s="95">
        <f t="shared" si="23"/>
        <v>1</v>
      </c>
      <c r="P57" s="32">
        <f t="shared" si="16"/>
        <v>47088</v>
      </c>
      <c r="Q57" s="33">
        <f t="shared" si="24"/>
        <v>-176940.51</v>
      </c>
      <c r="R57" s="34">
        <f t="shared" si="25"/>
        <v>268</v>
      </c>
      <c r="S57" s="35">
        <f t="shared" si="3"/>
        <v>-101.74</v>
      </c>
      <c r="T57" s="36">
        <f t="shared" si="26"/>
        <v>166.26</v>
      </c>
      <c r="U57" s="41">
        <f t="shared" si="27"/>
        <v>0.14399999999999999</v>
      </c>
      <c r="V57" s="38">
        <f t="shared" si="17"/>
        <v>1.22</v>
      </c>
      <c r="W57" s="73">
        <f t="shared" si="18"/>
        <v>100.52</v>
      </c>
      <c r="X57" s="55">
        <f t="shared" si="19"/>
        <v>-176774.25</v>
      </c>
      <c r="Y57" s="105">
        <f t="shared" si="20"/>
        <v>47118</v>
      </c>
      <c r="Z57" s="9">
        <f t="shared" si="4"/>
        <v>421.67</v>
      </c>
      <c r="AA57" s="40">
        <f t="shared" si="28"/>
        <v>2.75E-2</v>
      </c>
      <c r="AB57" s="58">
        <f t="shared" si="5"/>
        <v>-89.25</v>
      </c>
      <c r="AC57" s="6">
        <f t="shared" si="6"/>
        <v>332.42</v>
      </c>
    </row>
    <row r="58" spans="1:29" ht="13.15" x14ac:dyDescent="0.35">
      <c r="A58" s="47" t="str">
        <f t="shared" si="7"/>
        <v/>
      </c>
      <c r="B58" s="32">
        <f t="shared" si="32"/>
        <v>47119</v>
      </c>
      <c r="C58" s="33">
        <f t="shared" si="9"/>
        <v>0</v>
      </c>
      <c r="D58" s="34">
        <f t="shared" si="10"/>
        <v>0</v>
      </c>
      <c r="E58" s="35">
        <f t="shared" si="31"/>
        <v>0</v>
      </c>
      <c r="F58" s="36">
        <f t="shared" si="29"/>
        <v>0</v>
      </c>
      <c r="G58" s="41">
        <f t="shared" si="12"/>
        <v>0</v>
      </c>
      <c r="H58" s="38">
        <f t="shared" si="30"/>
        <v>0</v>
      </c>
      <c r="I58" s="39">
        <f t="shared" si="14"/>
        <v>100.43</v>
      </c>
      <c r="J58" s="73">
        <f t="shared" si="1"/>
        <v>0</v>
      </c>
      <c r="K58" s="55">
        <f t="shared" si="2"/>
        <v>0</v>
      </c>
      <c r="L58" s="117">
        <f t="shared" si="21"/>
        <v>47119</v>
      </c>
      <c r="M58" s="117">
        <f t="shared" si="22"/>
        <v>47149</v>
      </c>
      <c r="N58" s="87">
        <f t="shared" si="15"/>
        <v>0</v>
      </c>
      <c r="O58" s="95">
        <f t="shared" si="23"/>
        <v>1</v>
      </c>
      <c r="P58" s="32">
        <f t="shared" si="16"/>
        <v>47119</v>
      </c>
      <c r="Q58" s="33">
        <f t="shared" si="24"/>
        <v>-176774.25</v>
      </c>
      <c r="R58" s="34">
        <f t="shared" si="25"/>
        <v>268</v>
      </c>
      <c r="S58" s="35">
        <f t="shared" si="3"/>
        <v>-101.65</v>
      </c>
      <c r="T58" s="36">
        <f t="shared" si="26"/>
        <v>166.35</v>
      </c>
      <c r="U58" s="41">
        <f t="shared" si="27"/>
        <v>0.14399999999999999</v>
      </c>
      <c r="V58" s="38">
        <f t="shared" si="17"/>
        <v>1.22</v>
      </c>
      <c r="W58" s="73">
        <f t="shared" si="18"/>
        <v>100.43</v>
      </c>
      <c r="X58" s="55">
        <f t="shared" si="19"/>
        <v>-176607.9</v>
      </c>
      <c r="Y58" s="105">
        <f t="shared" si="20"/>
        <v>47149</v>
      </c>
      <c r="Z58" s="9">
        <f t="shared" si="4"/>
        <v>421.67</v>
      </c>
      <c r="AA58" s="40">
        <f t="shared" si="28"/>
        <v>2.75E-2</v>
      </c>
      <c r="AB58" s="58">
        <f t="shared" si="5"/>
        <v>-89.25</v>
      </c>
      <c r="AC58" s="6">
        <f t="shared" si="6"/>
        <v>332.42</v>
      </c>
    </row>
    <row r="59" spans="1:29" ht="13.15" x14ac:dyDescent="0.35">
      <c r="A59" s="47" t="str">
        <f t="shared" si="7"/>
        <v/>
      </c>
      <c r="B59" s="32">
        <f t="shared" si="32"/>
        <v>47150</v>
      </c>
      <c r="C59" s="33">
        <f t="shared" si="9"/>
        <v>0</v>
      </c>
      <c r="D59" s="34">
        <f t="shared" si="10"/>
        <v>0</v>
      </c>
      <c r="E59" s="35">
        <f t="shared" si="31"/>
        <v>0</v>
      </c>
      <c r="F59" s="36">
        <f t="shared" si="29"/>
        <v>0</v>
      </c>
      <c r="G59" s="41">
        <f t="shared" si="12"/>
        <v>0</v>
      </c>
      <c r="H59" s="38">
        <f t="shared" si="30"/>
        <v>0</v>
      </c>
      <c r="I59" s="39">
        <f t="shared" si="14"/>
        <v>100.33</v>
      </c>
      <c r="J59" s="73">
        <f t="shared" si="1"/>
        <v>0</v>
      </c>
      <c r="K59" s="55">
        <f t="shared" si="2"/>
        <v>0</v>
      </c>
      <c r="L59" s="117">
        <f t="shared" si="21"/>
        <v>47150</v>
      </c>
      <c r="M59" s="117">
        <f t="shared" si="22"/>
        <v>47177</v>
      </c>
      <c r="N59" s="87">
        <f t="shared" si="15"/>
        <v>0</v>
      </c>
      <c r="O59" s="95">
        <f t="shared" si="23"/>
        <v>1</v>
      </c>
      <c r="P59" s="32">
        <f t="shared" si="16"/>
        <v>47150</v>
      </c>
      <c r="Q59" s="33">
        <f t="shared" si="24"/>
        <v>-176607.9</v>
      </c>
      <c r="R59" s="34">
        <f t="shared" si="25"/>
        <v>268</v>
      </c>
      <c r="S59" s="35">
        <f t="shared" si="3"/>
        <v>-101.55</v>
      </c>
      <c r="T59" s="36">
        <f t="shared" si="26"/>
        <v>166.45</v>
      </c>
      <c r="U59" s="41">
        <f t="shared" si="27"/>
        <v>0.14399999999999999</v>
      </c>
      <c r="V59" s="38">
        <f t="shared" si="17"/>
        <v>1.22</v>
      </c>
      <c r="W59" s="73">
        <f t="shared" si="18"/>
        <v>100.33</v>
      </c>
      <c r="X59" s="55">
        <f t="shared" si="19"/>
        <v>-176441.45</v>
      </c>
      <c r="Y59" s="105">
        <f t="shared" si="20"/>
        <v>47177</v>
      </c>
      <c r="Z59" s="9">
        <f t="shared" si="4"/>
        <v>421.67</v>
      </c>
      <c r="AA59" s="40">
        <f t="shared" si="28"/>
        <v>2.75E-2</v>
      </c>
      <c r="AB59" s="58">
        <f t="shared" si="5"/>
        <v>-89.25</v>
      </c>
      <c r="AC59" s="6">
        <f t="shared" si="6"/>
        <v>332.42</v>
      </c>
    </row>
    <row r="60" spans="1:29" ht="13.15" x14ac:dyDescent="0.35">
      <c r="A60" s="47" t="str">
        <f t="shared" si="7"/>
        <v/>
      </c>
      <c r="B60" s="32">
        <f t="shared" si="32"/>
        <v>47178</v>
      </c>
      <c r="C60" s="33">
        <f t="shared" si="9"/>
        <v>0</v>
      </c>
      <c r="D60" s="34">
        <f t="shared" si="10"/>
        <v>0</v>
      </c>
      <c r="E60" s="35">
        <f t="shared" si="31"/>
        <v>0</v>
      </c>
      <c r="F60" s="36">
        <f t="shared" si="29"/>
        <v>0</v>
      </c>
      <c r="G60" s="41">
        <f t="shared" si="12"/>
        <v>0</v>
      </c>
      <c r="H60" s="38">
        <f t="shared" si="30"/>
        <v>0</v>
      </c>
      <c r="I60" s="39">
        <f t="shared" si="14"/>
        <v>100.23</v>
      </c>
      <c r="J60" s="73">
        <f t="shared" si="1"/>
        <v>0</v>
      </c>
      <c r="K60" s="55">
        <f t="shared" si="2"/>
        <v>0</v>
      </c>
      <c r="L60" s="117">
        <f t="shared" si="21"/>
        <v>47178</v>
      </c>
      <c r="M60" s="117">
        <f t="shared" si="22"/>
        <v>47208</v>
      </c>
      <c r="N60" s="87">
        <f t="shared" si="15"/>
        <v>0</v>
      </c>
      <c r="O60" s="95">
        <f t="shared" si="23"/>
        <v>1</v>
      </c>
      <c r="P60" s="32">
        <f t="shared" si="16"/>
        <v>47178</v>
      </c>
      <c r="Q60" s="33">
        <f t="shared" si="24"/>
        <v>-176441.45</v>
      </c>
      <c r="R60" s="34">
        <f t="shared" si="25"/>
        <v>268</v>
      </c>
      <c r="S60" s="35">
        <f t="shared" si="3"/>
        <v>-101.45</v>
      </c>
      <c r="T60" s="36">
        <f t="shared" si="26"/>
        <v>166.55</v>
      </c>
      <c r="U60" s="41">
        <f t="shared" si="27"/>
        <v>0.14399999999999999</v>
      </c>
      <c r="V60" s="38">
        <f t="shared" si="17"/>
        <v>1.22</v>
      </c>
      <c r="W60" s="73">
        <f t="shared" si="18"/>
        <v>100.23</v>
      </c>
      <c r="X60" s="55">
        <f t="shared" si="19"/>
        <v>-176274.9</v>
      </c>
      <c r="Y60" s="105">
        <f t="shared" si="20"/>
        <v>47208</v>
      </c>
      <c r="Z60" s="9">
        <f t="shared" si="4"/>
        <v>421.67</v>
      </c>
      <c r="AA60" s="40">
        <f t="shared" si="28"/>
        <v>2.75E-2</v>
      </c>
      <c r="AB60" s="58">
        <f t="shared" si="5"/>
        <v>-89.25</v>
      </c>
      <c r="AC60" s="6">
        <f t="shared" si="6"/>
        <v>332.42</v>
      </c>
    </row>
    <row r="61" spans="1:29" ht="13.15" x14ac:dyDescent="0.35">
      <c r="A61" s="47" t="str">
        <f t="shared" si="7"/>
        <v/>
      </c>
      <c r="B61" s="32">
        <f t="shared" si="32"/>
        <v>47209</v>
      </c>
      <c r="C61" s="33">
        <f t="shared" si="9"/>
        <v>0</v>
      </c>
      <c r="D61" s="34">
        <f t="shared" si="10"/>
        <v>0</v>
      </c>
      <c r="E61" s="35">
        <f t="shared" si="31"/>
        <v>0</v>
      </c>
      <c r="F61" s="36">
        <f t="shared" si="29"/>
        <v>0</v>
      </c>
      <c r="G61" s="41">
        <f t="shared" si="12"/>
        <v>0</v>
      </c>
      <c r="H61" s="38">
        <f t="shared" si="30"/>
        <v>0</v>
      </c>
      <c r="I61" s="39">
        <f t="shared" si="14"/>
        <v>100.14</v>
      </c>
      <c r="J61" s="73">
        <f t="shared" si="1"/>
        <v>0</v>
      </c>
      <c r="K61" s="55">
        <f t="shared" si="2"/>
        <v>0</v>
      </c>
      <c r="L61" s="117">
        <f t="shared" si="21"/>
        <v>47209</v>
      </c>
      <c r="M61" s="117">
        <f t="shared" si="22"/>
        <v>47238</v>
      </c>
      <c r="N61" s="87">
        <f t="shared" si="15"/>
        <v>0</v>
      </c>
      <c r="O61" s="95">
        <f t="shared" si="23"/>
        <v>1</v>
      </c>
      <c r="P61" s="32">
        <f t="shared" si="16"/>
        <v>47209</v>
      </c>
      <c r="Q61" s="33">
        <f t="shared" si="24"/>
        <v>-176274.9</v>
      </c>
      <c r="R61" s="34">
        <f t="shared" si="25"/>
        <v>268</v>
      </c>
      <c r="S61" s="35">
        <f t="shared" si="3"/>
        <v>-101.36</v>
      </c>
      <c r="T61" s="36">
        <f t="shared" si="26"/>
        <v>166.64</v>
      </c>
      <c r="U61" s="41">
        <f t="shared" si="27"/>
        <v>0.14399999999999999</v>
      </c>
      <c r="V61" s="38">
        <f t="shared" si="17"/>
        <v>1.22</v>
      </c>
      <c r="W61" s="73">
        <f t="shared" si="18"/>
        <v>100.14</v>
      </c>
      <c r="X61" s="55">
        <f t="shared" si="19"/>
        <v>-176108.26</v>
      </c>
      <c r="Y61" s="105">
        <f t="shared" si="20"/>
        <v>47238</v>
      </c>
      <c r="Z61" s="9">
        <f t="shared" si="4"/>
        <v>421.67</v>
      </c>
      <c r="AA61" s="40">
        <f t="shared" si="28"/>
        <v>2.75E-2</v>
      </c>
      <c r="AB61" s="58">
        <f t="shared" si="5"/>
        <v>-89.25</v>
      </c>
      <c r="AC61" s="6">
        <f t="shared" si="6"/>
        <v>332.42</v>
      </c>
    </row>
    <row r="62" spans="1:29" ht="13.15" x14ac:dyDescent="0.35">
      <c r="A62" s="47" t="str">
        <f t="shared" si="7"/>
        <v/>
      </c>
      <c r="B62" s="32">
        <f t="shared" si="32"/>
        <v>47239</v>
      </c>
      <c r="C62" s="33">
        <f t="shared" si="9"/>
        <v>0</v>
      </c>
      <c r="D62" s="34">
        <f t="shared" si="10"/>
        <v>0</v>
      </c>
      <c r="E62" s="35">
        <f t="shared" si="31"/>
        <v>0</v>
      </c>
      <c r="F62" s="36">
        <f t="shared" si="29"/>
        <v>0</v>
      </c>
      <c r="G62" s="41">
        <f t="shared" si="12"/>
        <v>0</v>
      </c>
      <c r="H62" s="38">
        <f t="shared" si="30"/>
        <v>0</v>
      </c>
      <c r="I62" s="39">
        <f t="shared" si="14"/>
        <v>100.04</v>
      </c>
      <c r="J62" s="73">
        <f t="shared" si="1"/>
        <v>0</v>
      </c>
      <c r="K62" s="55">
        <f t="shared" si="2"/>
        <v>0</v>
      </c>
      <c r="L62" s="117">
        <f t="shared" si="21"/>
        <v>47239</v>
      </c>
      <c r="M62" s="117">
        <f t="shared" si="22"/>
        <v>47269</v>
      </c>
      <c r="N62" s="87">
        <f t="shared" si="15"/>
        <v>0</v>
      </c>
      <c r="O62" s="95">
        <f t="shared" si="23"/>
        <v>1</v>
      </c>
      <c r="P62" s="32">
        <f t="shared" si="16"/>
        <v>47239</v>
      </c>
      <c r="Q62" s="33">
        <f t="shared" si="24"/>
        <v>-176108.26</v>
      </c>
      <c r="R62" s="34">
        <f t="shared" si="25"/>
        <v>268</v>
      </c>
      <c r="S62" s="35">
        <f t="shared" si="3"/>
        <v>-101.26</v>
      </c>
      <c r="T62" s="36">
        <f t="shared" si="26"/>
        <v>166.74</v>
      </c>
      <c r="U62" s="41">
        <f t="shared" si="27"/>
        <v>0.14399999999999999</v>
      </c>
      <c r="V62" s="38">
        <f t="shared" si="17"/>
        <v>1.22</v>
      </c>
      <c r="W62" s="73">
        <f t="shared" si="18"/>
        <v>100.04</v>
      </c>
      <c r="X62" s="55">
        <f t="shared" si="19"/>
        <v>-175941.52</v>
      </c>
      <c r="Y62" s="105">
        <f t="shared" si="20"/>
        <v>47269</v>
      </c>
      <c r="Z62" s="9">
        <f t="shared" si="4"/>
        <v>421.67</v>
      </c>
      <c r="AA62" s="40">
        <f t="shared" si="28"/>
        <v>2.75E-2</v>
      </c>
      <c r="AB62" s="58">
        <f t="shared" si="5"/>
        <v>-89.25</v>
      </c>
      <c r="AC62" s="6">
        <f t="shared" si="6"/>
        <v>332.42</v>
      </c>
    </row>
    <row r="63" spans="1:29" ht="13.15" x14ac:dyDescent="0.35">
      <c r="A63" s="47" t="str">
        <f t="shared" si="7"/>
        <v/>
      </c>
      <c r="B63" s="32">
        <f t="shared" si="32"/>
        <v>47270</v>
      </c>
      <c r="C63" s="33">
        <f t="shared" si="9"/>
        <v>0</v>
      </c>
      <c r="D63" s="34">
        <f t="shared" si="10"/>
        <v>0</v>
      </c>
      <c r="E63" s="35">
        <f t="shared" si="31"/>
        <v>0</v>
      </c>
      <c r="F63" s="36">
        <f t="shared" si="29"/>
        <v>0</v>
      </c>
      <c r="G63" s="41">
        <f t="shared" si="12"/>
        <v>0</v>
      </c>
      <c r="H63" s="38">
        <f t="shared" si="30"/>
        <v>0</v>
      </c>
      <c r="I63" s="39">
        <f t="shared" si="14"/>
        <v>99.96</v>
      </c>
      <c r="J63" s="73">
        <f t="shared" si="1"/>
        <v>0</v>
      </c>
      <c r="K63" s="55">
        <f t="shared" si="2"/>
        <v>0</v>
      </c>
      <c r="L63" s="117">
        <f t="shared" si="21"/>
        <v>47270</v>
      </c>
      <c r="M63" s="117">
        <f t="shared" si="22"/>
        <v>47299</v>
      </c>
      <c r="N63" s="87">
        <f t="shared" si="15"/>
        <v>0</v>
      </c>
      <c r="O63" s="95">
        <f t="shared" si="23"/>
        <v>1</v>
      </c>
      <c r="P63" s="32">
        <f t="shared" si="16"/>
        <v>47270</v>
      </c>
      <c r="Q63" s="33">
        <f t="shared" si="24"/>
        <v>-175941.52</v>
      </c>
      <c r="R63" s="34">
        <f t="shared" si="25"/>
        <v>268</v>
      </c>
      <c r="S63" s="35">
        <f t="shared" si="3"/>
        <v>-101.17</v>
      </c>
      <c r="T63" s="36">
        <f t="shared" si="26"/>
        <v>166.83</v>
      </c>
      <c r="U63" s="41">
        <f t="shared" si="27"/>
        <v>0.14399999999999999</v>
      </c>
      <c r="V63" s="38">
        <f t="shared" si="17"/>
        <v>1.21</v>
      </c>
      <c r="W63" s="73">
        <f t="shared" si="18"/>
        <v>99.96</v>
      </c>
      <c r="X63" s="55">
        <f t="shared" si="19"/>
        <v>-175774.69</v>
      </c>
      <c r="Y63" s="105">
        <f t="shared" si="20"/>
        <v>47299</v>
      </c>
      <c r="Z63" s="9">
        <f t="shared" si="4"/>
        <v>421.67</v>
      </c>
      <c r="AA63" s="40">
        <f t="shared" si="28"/>
        <v>2.75E-2</v>
      </c>
      <c r="AB63" s="58">
        <f t="shared" si="5"/>
        <v>-89.25</v>
      </c>
      <c r="AC63" s="6">
        <f t="shared" si="6"/>
        <v>332.42</v>
      </c>
    </row>
    <row r="64" spans="1:29" ht="13.15" x14ac:dyDescent="0.35">
      <c r="A64" s="47" t="str">
        <f t="shared" si="7"/>
        <v/>
      </c>
      <c r="B64" s="32">
        <f t="shared" si="32"/>
        <v>47300</v>
      </c>
      <c r="C64" s="33">
        <f t="shared" si="9"/>
        <v>0</v>
      </c>
      <c r="D64" s="34">
        <f t="shared" si="10"/>
        <v>0</v>
      </c>
      <c r="E64" s="35">
        <f t="shared" si="31"/>
        <v>0</v>
      </c>
      <c r="F64" s="36">
        <f t="shared" si="29"/>
        <v>0</v>
      </c>
      <c r="G64" s="41">
        <f t="shared" si="12"/>
        <v>0</v>
      </c>
      <c r="H64" s="38">
        <f t="shared" si="30"/>
        <v>0</v>
      </c>
      <c r="I64" s="39">
        <f t="shared" si="14"/>
        <v>99.86</v>
      </c>
      <c r="J64" s="73">
        <f t="shared" si="1"/>
        <v>0</v>
      </c>
      <c r="K64" s="55">
        <f t="shared" si="2"/>
        <v>0</v>
      </c>
      <c r="L64" s="117">
        <f t="shared" si="21"/>
        <v>47300</v>
      </c>
      <c r="M64" s="117">
        <f t="shared" si="22"/>
        <v>47330</v>
      </c>
      <c r="N64" s="87">
        <f t="shared" si="15"/>
        <v>0</v>
      </c>
      <c r="O64" s="95">
        <f t="shared" si="23"/>
        <v>1</v>
      </c>
      <c r="P64" s="32">
        <f t="shared" si="16"/>
        <v>47300</v>
      </c>
      <c r="Q64" s="33">
        <f t="shared" si="24"/>
        <v>-175774.69</v>
      </c>
      <c r="R64" s="34">
        <f t="shared" si="25"/>
        <v>268</v>
      </c>
      <c r="S64" s="35">
        <f t="shared" si="3"/>
        <v>-101.07</v>
      </c>
      <c r="T64" s="36">
        <f t="shared" si="26"/>
        <v>166.93</v>
      </c>
      <c r="U64" s="41">
        <f t="shared" si="27"/>
        <v>0.14399999999999999</v>
      </c>
      <c r="V64" s="38">
        <f t="shared" si="17"/>
        <v>1.21</v>
      </c>
      <c r="W64" s="73">
        <f t="shared" si="18"/>
        <v>99.86</v>
      </c>
      <c r="X64" s="55">
        <f t="shared" si="19"/>
        <v>-175607.76</v>
      </c>
      <c r="Y64" s="105">
        <f t="shared" si="20"/>
        <v>47330</v>
      </c>
      <c r="Z64" s="9">
        <f t="shared" si="4"/>
        <v>421.67</v>
      </c>
      <c r="AA64" s="40">
        <f t="shared" si="28"/>
        <v>2.75E-2</v>
      </c>
      <c r="AB64" s="58">
        <f t="shared" si="5"/>
        <v>-89.25</v>
      </c>
      <c r="AC64" s="6">
        <f t="shared" si="6"/>
        <v>332.42</v>
      </c>
    </row>
    <row r="65" spans="1:29" ht="13.15" x14ac:dyDescent="0.35">
      <c r="A65" s="47" t="str">
        <f t="shared" si="7"/>
        <v/>
      </c>
      <c r="B65" s="32">
        <f t="shared" si="32"/>
        <v>47331</v>
      </c>
      <c r="C65" s="33">
        <f t="shared" si="9"/>
        <v>0</v>
      </c>
      <c r="D65" s="34">
        <f t="shared" si="10"/>
        <v>0</v>
      </c>
      <c r="E65" s="35">
        <f t="shared" si="31"/>
        <v>0</v>
      </c>
      <c r="F65" s="36">
        <f t="shared" si="29"/>
        <v>0</v>
      </c>
      <c r="G65" s="41">
        <f t="shared" si="12"/>
        <v>0</v>
      </c>
      <c r="H65" s="38">
        <f t="shared" si="30"/>
        <v>0</v>
      </c>
      <c r="I65" s="39">
        <f t="shared" si="14"/>
        <v>99.76</v>
      </c>
      <c r="J65" s="73">
        <f t="shared" si="1"/>
        <v>0</v>
      </c>
      <c r="K65" s="55">
        <f t="shared" si="2"/>
        <v>0</v>
      </c>
      <c r="L65" s="117">
        <f t="shared" si="21"/>
        <v>47331</v>
      </c>
      <c r="M65" s="117">
        <f t="shared" si="22"/>
        <v>47361</v>
      </c>
      <c r="N65" s="87">
        <f t="shared" si="15"/>
        <v>0</v>
      </c>
      <c r="O65" s="95">
        <f t="shared" si="23"/>
        <v>1</v>
      </c>
      <c r="P65" s="32">
        <f t="shared" si="16"/>
        <v>47331</v>
      </c>
      <c r="Q65" s="33">
        <f t="shared" si="24"/>
        <v>-175607.76</v>
      </c>
      <c r="R65" s="34">
        <f t="shared" si="25"/>
        <v>268</v>
      </c>
      <c r="S65" s="35">
        <f t="shared" si="3"/>
        <v>-100.97</v>
      </c>
      <c r="T65" s="36">
        <f t="shared" si="26"/>
        <v>167.03</v>
      </c>
      <c r="U65" s="41">
        <f t="shared" si="27"/>
        <v>0.14399999999999999</v>
      </c>
      <c r="V65" s="38">
        <f t="shared" si="17"/>
        <v>1.21</v>
      </c>
      <c r="W65" s="73">
        <f t="shared" si="18"/>
        <v>99.76</v>
      </c>
      <c r="X65" s="55">
        <f t="shared" si="19"/>
        <v>-175440.73</v>
      </c>
      <c r="Y65" s="105">
        <f t="shared" si="20"/>
        <v>47361</v>
      </c>
      <c r="Z65" s="9">
        <f t="shared" si="4"/>
        <v>421.67</v>
      </c>
      <c r="AA65" s="40">
        <f t="shared" si="28"/>
        <v>2.75E-2</v>
      </c>
      <c r="AB65" s="58">
        <f t="shared" si="5"/>
        <v>-89.25</v>
      </c>
      <c r="AC65" s="6">
        <f t="shared" si="6"/>
        <v>332.42</v>
      </c>
    </row>
    <row r="66" spans="1:29" ht="13.15" x14ac:dyDescent="0.35">
      <c r="A66" s="47" t="str">
        <f t="shared" si="7"/>
        <v/>
      </c>
      <c r="B66" s="32">
        <f t="shared" si="32"/>
        <v>47362</v>
      </c>
      <c r="C66" s="33">
        <f t="shared" si="9"/>
        <v>0</v>
      </c>
      <c r="D66" s="34">
        <f t="shared" si="10"/>
        <v>0</v>
      </c>
      <c r="E66" s="35">
        <f t="shared" si="31"/>
        <v>0</v>
      </c>
      <c r="F66" s="36">
        <f t="shared" si="29"/>
        <v>0</v>
      </c>
      <c r="G66" s="41">
        <f t="shared" si="12"/>
        <v>0</v>
      </c>
      <c r="H66" s="38">
        <f t="shared" si="30"/>
        <v>0</v>
      </c>
      <c r="I66" s="39">
        <f t="shared" si="14"/>
        <v>99.67</v>
      </c>
      <c r="J66" s="73">
        <f t="shared" si="1"/>
        <v>0</v>
      </c>
      <c r="K66" s="55">
        <f t="shared" si="2"/>
        <v>0</v>
      </c>
      <c r="L66" s="117">
        <f t="shared" si="21"/>
        <v>47362</v>
      </c>
      <c r="M66" s="117">
        <f t="shared" si="22"/>
        <v>47391</v>
      </c>
      <c r="N66" s="87">
        <f t="shared" si="15"/>
        <v>0</v>
      </c>
      <c r="O66" s="95">
        <f t="shared" si="23"/>
        <v>1</v>
      </c>
      <c r="P66" s="32">
        <f t="shared" si="16"/>
        <v>47362</v>
      </c>
      <c r="Q66" s="33">
        <f t="shared" si="24"/>
        <v>-175440.73</v>
      </c>
      <c r="R66" s="34">
        <f t="shared" si="25"/>
        <v>268</v>
      </c>
      <c r="S66" s="35">
        <f t="shared" si="3"/>
        <v>-100.88</v>
      </c>
      <c r="T66" s="36">
        <f t="shared" si="26"/>
        <v>167.12</v>
      </c>
      <c r="U66" s="41">
        <f t="shared" si="27"/>
        <v>0.14399999999999999</v>
      </c>
      <c r="V66" s="38">
        <f t="shared" si="17"/>
        <v>1.21</v>
      </c>
      <c r="W66" s="73">
        <f t="shared" si="18"/>
        <v>99.67</v>
      </c>
      <c r="X66" s="55">
        <f t="shared" si="19"/>
        <v>-175273.61</v>
      </c>
      <c r="Y66" s="105">
        <f t="shared" si="20"/>
        <v>47391</v>
      </c>
      <c r="Z66" s="9">
        <f t="shared" si="4"/>
        <v>421.67</v>
      </c>
      <c r="AA66" s="40">
        <f t="shared" si="28"/>
        <v>2.75E-2</v>
      </c>
      <c r="AB66" s="58">
        <f t="shared" si="5"/>
        <v>-89.25</v>
      </c>
      <c r="AC66" s="6">
        <f t="shared" si="6"/>
        <v>332.42</v>
      </c>
    </row>
    <row r="67" spans="1:29" ht="13.15" x14ac:dyDescent="0.35">
      <c r="A67" s="47" t="str">
        <f t="shared" si="7"/>
        <v/>
      </c>
      <c r="B67" s="32">
        <f t="shared" si="32"/>
        <v>47392</v>
      </c>
      <c r="C67" s="33">
        <f t="shared" si="9"/>
        <v>0</v>
      </c>
      <c r="D67" s="34">
        <f t="shared" si="10"/>
        <v>0</v>
      </c>
      <c r="E67" s="35">
        <f t="shared" si="31"/>
        <v>0</v>
      </c>
      <c r="F67" s="36">
        <f t="shared" si="29"/>
        <v>0</v>
      </c>
      <c r="G67" s="41">
        <f t="shared" si="12"/>
        <v>0</v>
      </c>
      <c r="H67" s="38">
        <f t="shared" si="30"/>
        <v>0</v>
      </c>
      <c r="I67" s="39">
        <f t="shared" si="14"/>
        <v>99.57</v>
      </c>
      <c r="J67" s="73">
        <f t="shared" si="1"/>
        <v>0</v>
      </c>
      <c r="K67" s="55">
        <f t="shared" si="2"/>
        <v>0</v>
      </c>
      <c r="L67" s="117">
        <f t="shared" si="21"/>
        <v>47392</v>
      </c>
      <c r="M67" s="117">
        <f t="shared" si="22"/>
        <v>47422</v>
      </c>
      <c r="N67" s="87">
        <f t="shared" si="15"/>
        <v>0</v>
      </c>
      <c r="O67" s="95">
        <f t="shared" si="23"/>
        <v>1</v>
      </c>
      <c r="P67" s="32">
        <f t="shared" si="16"/>
        <v>47392</v>
      </c>
      <c r="Q67" s="33">
        <f t="shared" si="24"/>
        <v>-175273.61</v>
      </c>
      <c r="R67" s="34">
        <f t="shared" si="25"/>
        <v>268</v>
      </c>
      <c r="S67" s="35">
        <f t="shared" si="3"/>
        <v>-100.78</v>
      </c>
      <c r="T67" s="36">
        <f t="shared" si="26"/>
        <v>167.22</v>
      </c>
      <c r="U67" s="41">
        <f t="shared" si="27"/>
        <v>0.14399999999999999</v>
      </c>
      <c r="V67" s="38">
        <f t="shared" si="17"/>
        <v>1.21</v>
      </c>
      <c r="W67" s="73">
        <f t="shared" si="18"/>
        <v>99.57</v>
      </c>
      <c r="X67" s="55">
        <f t="shared" si="19"/>
        <v>-175106.39</v>
      </c>
      <c r="Y67" s="105">
        <f t="shared" si="20"/>
        <v>47422</v>
      </c>
      <c r="Z67" s="9">
        <f t="shared" si="4"/>
        <v>421.67</v>
      </c>
      <c r="AA67" s="40">
        <f t="shared" si="28"/>
        <v>2.75E-2</v>
      </c>
      <c r="AB67" s="58">
        <f t="shared" si="5"/>
        <v>-89.25</v>
      </c>
      <c r="AC67" s="6">
        <f t="shared" si="6"/>
        <v>332.42</v>
      </c>
    </row>
    <row r="68" spans="1:29" ht="13.15" x14ac:dyDescent="0.35">
      <c r="A68" s="47" t="str">
        <f t="shared" si="7"/>
        <v/>
      </c>
      <c r="B68" s="32">
        <f t="shared" si="32"/>
        <v>47423</v>
      </c>
      <c r="C68" s="33">
        <f t="shared" si="9"/>
        <v>0</v>
      </c>
      <c r="D68" s="34">
        <f t="shared" si="10"/>
        <v>0</v>
      </c>
      <c r="E68" s="35">
        <f t="shared" si="31"/>
        <v>0</v>
      </c>
      <c r="F68" s="36">
        <f t="shared" si="29"/>
        <v>0</v>
      </c>
      <c r="G68" s="41">
        <f t="shared" si="12"/>
        <v>0</v>
      </c>
      <c r="H68" s="38">
        <f t="shared" si="30"/>
        <v>0</v>
      </c>
      <c r="I68" s="39">
        <f t="shared" si="14"/>
        <v>99.48</v>
      </c>
      <c r="J68" s="73">
        <f t="shared" si="1"/>
        <v>0</v>
      </c>
      <c r="K68" s="55">
        <f t="shared" si="2"/>
        <v>0</v>
      </c>
      <c r="L68" s="117">
        <f t="shared" si="21"/>
        <v>47423</v>
      </c>
      <c r="M68" s="117">
        <f t="shared" si="22"/>
        <v>47452</v>
      </c>
      <c r="N68" s="87">
        <f t="shared" si="15"/>
        <v>0</v>
      </c>
      <c r="O68" s="95">
        <f t="shared" si="23"/>
        <v>1</v>
      </c>
      <c r="P68" s="32">
        <f t="shared" si="16"/>
        <v>47423</v>
      </c>
      <c r="Q68" s="33">
        <f t="shared" si="24"/>
        <v>-175106.39</v>
      </c>
      <c r="R68" s="34">
        <f t="shared" si="25"/>
        <v>268</v>
      </c>
      <c r="S68" s="35">
        <f t="shared" si="3"/>
        <v>-100.69</v>
      </c>
      <c r="T68" s="36">
        <f t="shared" si="26"/>
        <v>167.31</v>
      </c>
      <c r="U68" s="41">
        <f t="shared" si="27"/>
        <v>0.14399999999999999</v>
      </c>
      <c r="V68" s="38">
        <f t="shared" si="17"/>
        <v>1.21</v>
      </c>
      <c r="W68" s="73">
        <f t="shared" si="18"/>
        <v>99.48</v>
      </c>
      <c r="X68" s="55">
        <f t="shared" si="19"/>
        <v>-174939.08</v>
      </c>
      <c r="Y68" s="105">
        <f t="shared" si="20"/>
        <v>47452</v>
      </c>
      <c r="Z68" s="9">
        <f t="shared" si="4"/>
        <v>421.67</v>
      </c>
      <c r="AA68" s="40">
        <f t="shared" si="28"/>
        <v>2.75E-2</v>
      </c>
      <c r="AB68" s="58">
        <f t="shared" si="5"/>
        <v>-89.25</v>
      </c>
      <c r="AC68" s="6">
        <f t="shared" si="6"/>
        <v>332.42</v>
      </c>
    </row>
    <row r="69" spans="1:29" ht="13.15" x14ac:dyDescent="0.35">
      <c r="A69" s="47" t="str">
        <f t="shared" si="7"/>
        <v/>
      </c>
      <c r="B69" s="32">
        <f t="shared" si="32"/>
        <v>47453</v>
      </c>
      <c r="C69" s="33">
        <f t="shared" si="9"/>
        <v>0</v>
      </c>
      <c r="D69" s="34">
        <f t="shared" si="10"/>
        <v>0</v>
      </c>
      <c r="E69" s="35">
        <f t="shared" si="31"/>
        <v>0</v>
      </c>
      <c r="F69" s="36">
        <f t="shared" si="29"/>
        <v>0</v>
      </c>
      <c r="G69" s="41">
        <f t="shared" si="12"/>
        <v>0</v>
      </c>
      <c r="H69" s="38">
        <f t="shared" si="30"/>
        <v>0</v>
      </c>
      <c r="I69" s="39">
        <f t="shared" si="14"/>
        <v>99.38</v>
      </c>
      <c r="J69" s="73">
        <f t="shared" si="1"/>
        <v>0</v>
      </c>
      <c r="K69" s="55">
        <f t="shared" si="2"/>
        <v>0</v>
      </c>
      <c r="L69" s="117">
        <f t="shared" si="21"/>
        <v>47453</v>
      </c>
      <c r="M69" s="117">
        <f t="shared" si="22"/>
        <v>47483</v>
      </c>
      <c r="N69" s="87">
        <f t="shared" si="15"/>
        <v>0</v>
      </c>
      <c r="O69" s="95">
        <f t="shared" si="23"/>
        <v>1</v>
      </c>
      <c r="P69" s="32">
        <f t="shared" si="16"/>
        <v>47453</v>
      </c>
      <c r="Q69" s="33">
        <f t="shared" si="24"/>
        <v>-174939.08</v>
      </c>
      <c r="R69" s="34">
        <f t="shared" si="25"/>
        <v>268</v>
      </c>
      <c r="S69" s="35">
        <f t="shared" si="3"/>
        <v>-100.59</v>
      </c>
      <c r="T69" s="36">
        <f t="shared" si="26"/>
        <v>167.41</v>
      </c>
      <c r="U69" s="41">
        <f t="shared" si="27"/>
        <v>0.14399999999999999</v>
      </c>
      <c r="V69" s="38">
        <f t="shared" si="17"/>
        <v>1.21</v>
      </c>
      <c r="W69" s="73">
        <f t="shared" si="18"/>
        <v>99.38</v>
      </c>
      <c r="X69" s="55">
        <f t="shared" si="19"/>
        <v>-174771.67</v>
      </c>
      <c r="Y69" s="105">
        <f t="shared" si="20"/>
        <v>47483</v>
      </c>
      <c r="Z69" s="9">
        <f t="shared" si="4"/>
        <v>421.67</v>
      </c>
      <c r="AA69" s="40">
        <f t="shared" si="28"/>
        <v>2.75E-2</v>
      </c>
      <c r="AB69" s="58">
        <f t="shared" si="5"/>
        <v>-89.25</v>
      </c>
      <c r="AC69" s="6">
        <f t="shared" si="6"/>
        <v>332.42</v>
      </c>
    </row>
    <row r="70" spans="1:29" ht="13.15" x14ac:dyDescent="0.35">
      <c r="A70" s="47" t="str">
        <f t="shared" si="7"/>
        <v/>
      </c>
      <c r="B70" s="32">
        <f t="shared" si="32"/>
        <v>47484</v>
      </c>
      <c r="C70" s="33">
        <f t="shared" si="9"/>
        <v>0</v>
      </c>
      <c r="D70" s="34">
        <f t="shared" si="10"/>
        <v>0</v>
      </c>
      <c r="E70" s="35">
        <f t="shared" si="31"/>
        <v>0</v>
      </c>
      <c r="F70" s="36">
        <f t="shared" si="29"/>
        <v>0</v>
      </c>
      <c r="G70" s="41">
        <f t="shared" si="12"/>
        <v>0</v>
      </c>
      <c r="H70" s="38">
        <f t="shared" si="30"/>
        <v>0</v>
      </c>
      <c r="I70" s="39">
        <f t="shared" si="14"/>
        <v>99.28</v>
      </c>
      <c r="J70" s="73">
        <f t="shared" si="1"/>
        <v>0</v>
      </c>
      <c r="K70" s="55">
        <f t="shared" si="2"/>
        <v>0</v>
      </c>
      <c r="L70" s="117">
        <f t="shared" si="21"/>
        <v>47484</v>
      </c>
      <c r="M70" s="117">
        <f t="shared" si="22"/>
        <v>47514</v>
      </c>
      <c r="N70" s="87">
        <f t="shared" si="15"/>
        <v>0</v>
      </c>
      <c r="O70" s="95">
        <f t="shared" si="23"/>
        <v>1</v>
      </c>
      <c r="P70" s="32">
        <f t="shared" si="16"/>
        <v>47484</v>
      </c>
      <c r="Q70" s="33">
        <f t="shared" si="24"/>
        <v>-174771.67</v>
      </c>
      <c r="R70" s="34">
        <f t="shared" si="25"/>
        <v>268</v>
      </c>
      <c r="S70" s="35">
        <f t="shared" si="3"/>
        <v>-100.49</v>
      </c>
      <c r="T70" s="36">
        <f t="shared" si="26"/>
        <v>167.51</v>
      </c>
      <c r="U70" s="41">
        <f t="shared" si="27"/>
        <v>0.14399999999999999</v>
      </c>
      <c r="V70" s="38">
        <f t="shared" si="17"/>
        <v>1.21</v>
      </c>
      <c r="W70" s="73">
        <f t="shared" si="18"/>
        <v>99.28</v>
      </c>
      <c r="X70" s="55">
        <f t="shared" si="19"/>
        <v>-174604.16</v>
      </c>
      <c r="Y70" s="105">
        <f t="shared" si="20"/>
        <v>47514</v>
      </c>
      <c r="Z70" s="9">
        <f t="shared" si="4"/>
        <v>421.67</v>
      </c>
      <c r="AA70" s="40">
        <f t="shared" si="28"/>
        <v>2.75E-2</v>
      </c>
      <c r="AB70" s="58">
        <f t="shared" si="5"/>
        <v>-89.25</v>
      </c>
      <c r="AC70" s="6">
        <f t="shared" si="6"/>
        <v>332.42</v>
      </c>
    </row>
    <row r="71" spans="1:29" ht="13.15" x14ac:dyDescent="0.35">
      <c r="A71" s="47" t="str">
        <f t="shared" si="7"/>
        <v/>
      </c>
      <c r="B71" s="32">
        <f t="shared" si="32"/>
        <v>47515</v>
      </c>
      <c r="C71" s="33">
        <f t="shared" si="9"/>
        <v>0</v>
      </c>
      <c r="D71" s="34">
        <f t="shared" si="10"/>
        <v>0</v>
      </c>
      <c r="E71" s="35">
        <f t="shared" si="31"/>
        <v>0</v>
      </c>
      <c r="F71" s="36">
        <f t="shared" si="29"/>
        <v>0</v>
      </c>
      <c r="G71" s="41">
        <f t="shared" si="12"/>
        <v>0</v>
      </c>
      <c r="H71" s="38">
        <f t="shared" si="30"/>
        <v>0</v>
      </c>
      <c r="I71" s="39">
        <f t="shared" si="14"/>
        <v>99.2</v>
      </c>
      <c r="J71" s="73">
        <f t="shared" si="1"/>
        <v>0</v>
      </c>
      <c r="K71" s="55">
        <f t="shared" si="2"/>
        <v>0</v>
      </c>
      <c r="L71" s="117">
        <f t="shared" si="21"/>
        <v>47515</v>
      </c>
      <c r="M71" s="117">
        <f t="shared" si="22"/>
        <v>47542</v>
      </c>
      <c r="N71" s="87">
        <f t="shared" si="15"/>
        <v>0</v>
      </c>
      <c r="O71" s="95">
        <f t="shared" si="23"/>
        <v>1</v>
      </c>
      <c r="P71" s="32">
        <f t="shared" si="16"/>
        <v>47515</v>
      </c>
      <c r="Q71" s="33">
        <f t="shared" si="24"/>
        <v>-174604.16</v>
      </c>
      <c r="R71" s="34">
        <f t="shared" si="25"/>
        <v>268</v>
      </c>
      <c r="S71" s="35">
        <f t="shared" si="3"/>
        <v>-100.4</v>
      </c>
      <c r="T71" s="36">
        <f t="shared" si="26"/>
        <v>167.6</v>
      </c>
      <c r="U71" s="41">
        <f t="shared" si="27"/>
        <v>0.14399999999999999</v>
      </c>
      <c r="V71" s="38">
        <f t="shared" si="17"/>
        <v>1.2</v>
      </c>
      <c r="W71" s="73">
        <f t="shared" si="18"/>
        <v>99.2</v>
      </c>
      <c r="X71" s="55">
        <f t="shared" si="19"/>
        <v>-174436.56</v>
      </c>
      <c r="Y71" s="105">
        <f t="shared" si="20"/>
        <v>47542</v>
      </c>
      <c r="Z71" s="9">
        <f t="shared" si="4"/>
        <v>421.67</v>
      </c>
      <c r="AA71" s="40">
        <f t="shared" si="28"/>
        <v>2.75E-2</v>
      </c>
      <c r="AB71" s="58">
        <f t="shared" si="5"/>
        <v>-89.25</v>
      </c>
      <c r="AC71" s="6">
        <f t="shared" si="6"/>
        <v>332.42</v>
      </c>
    </row>
    <row r="72" spans="1:29" ht="13.15" x14ac:dyDescent="0.35">
      <c r="A72" s="47" t="str">
        <f t="shared" si="7"/>
        <v/>
      </c>
      <c r="B72" s="32">
        <f t="shared" si="32"/>
        <v>47543</v>
      </c>
      <c r="C72" s="33">
        <f t="shared" si="9"/>
        <v>0</v>
      </c>
      <c r="D72" s="34">
        <f t="shared" si="10"/>
        <v>0</v>
      </c>
      <c r="E72" s="35">
        <f t="shared" si="31"/>
        <v>0</v>
      </c>
      <c r="F72" s="36">
        <f t="shared" si="29"/>
        <v>0</v>
      </c>
      <c r="G72" s="41">
        <f t="shared" si="12"/>
        <v>0</v>
      </c>
      <c r="H72" s="38">
        <f t="shared" si="30"/>
        <v>0</v>
      </c>
      <c r="I72" s="39">
        <f t="shared" si="14"/>
        <v>99.1</v>
      </c>
      <c r="J72" s="73">
        <f t="shared" si="1"/>
        <v>0</v>
      </c>
      <c r="K72" s="55">
        <f t="shared" si="2"/>
        <v>0</v>
      </c>
      <c r="L72" s="117">
        <f t="shared" si="21"/>
        <v>47543</v>
      </c>
      <c r="M72" s="117">
        <f t="shared" si="22"/>
        <v>47573</v>
      </c>
      <c r="N72" s="87">
        <f t="shared" si="15"/>
        <v>0</v>
      </c>
      <c r="O72" s="95">
        <f t="shared" si="23"/>
        <v>1</v>
      </c>
      <c r="P72" s="32">
        <f t="shared" si="16"/>
        <v>47543</v>
      </c>
      <c r="Q72" s="33">
        <f t="shared" si="24"/>
        <v>-174436.56</v>
      </c>
      <c r="R72" s="34">
        <f t="shared" si="25"/>
        <v>268</v>
      </c>
      <c r="S72" s="35">
        <f t="shared" si="3"/>
        <v>-100.3</v>
      </c>
      <c r="T72" s="36">
        <f t="shared" si="26"/>
        <v>167.7</v>
      </c>
      <c r="U72" s="41">
        <f t="shared" si="27"/>
        <v>0.14399999999999999</v>
      </c>
      <c r="V72" s="38">
        <f t="shared" si="17"/>
        <v>1.2</v>
      </c>
      <c r="W72" s="73">
        <f t="shared" si="18"/>
        <v>99.1</v>
      </c>
      <c r="X72" s="55">
        <f t="shared" si="19"/>
        <v>-174268.86</v>
      </c>
      <c r="Y72" s="105">
        <f t="shared" si="20"/>
        <v>47573</v>
      </c>
      <c r="Z72" s="9">
        <f t="shared" si="4"/>
        <v>421.67</v>
      </c>
      <c r="AA72" s="40">
        <f t="shared" si="28"/>
        <v>2.75E-2</v>
      </c>
      <c r="AB72" s="58">
        <f t="shared" si="5"/>
        <v>-89.25</v>
      </c>
      <c r="AC72" s="6">
        <f t="shared" si="6"/>
        <v>332.42</v>
      </c>
    </row>
    <row r="73" spans="1:29" ht="13.15" x14ac:dyDescent="0.35">
      <c r="A73" s="47" t="str">
        <f t="shared" si="7"/>
        <v/>
      </c>
      <c r="B73" s="32">
        <f t="shared" si="32"/>
        <v>47574</v>
      </c>
      <c r="C73" s="33">
        <f t="shared" si="9"/>
        <v>0</v>
      </c>
      <c r="D73" s="34">
        <f t="shared" si="10"/>
        <v>0</v>
      </c>
      <c r="E73" s="35">
        <f t="shared" si="31"/>
        <v>0</v>
      </c>
      <c r="F73" s="36">
        <f t="shared" si="29"/>
        <v>0</v>
      </c>
      <c r="G73" s="41">
        <f t="shared" si="12"/>
        <v>0</v>
      </c>
      <c r="H73" s="38">
        <f t="shared" si="30"/>
        <v>0</v>
      </c>
      <c r="I73" s="39">
        <f t="shared" si="14"/>
        <v>99</v>
      </c>
      <c r="J73" s="73">
        <f t="shared" si="1"/>
        <v>0</v>
      </c>
      <c r="K73" s="55">
        <f t="shared" si="2"/>
        <v>0</v>
      </c>
      <c r="L73" s="117">
        <f t="shared" si="21"/>
        <v>47574</v>
      </c>
      <c r="M73" s="117">
        <f t="shared" si="22"/>
        <v>47603</v>
      </c>
      <c r="N73" s="87">
        <f t="shared" si="15"/>
        <v>0</v>
      </c>
      <c r="O73" s="95">
        <f t="shared" si="23"/>
        <v>1</v>
      </c>
      <c r="P73" s="32">
        <f t="shared" si="16"/>
        <v>47574</v>
      </c>
      <c r="Q73" s="33">
        <f t="shared" si="24"/>
        <v>-174268.86</v>
      </c>
      <c r="R73" s="34">
        <f t="shared" si="25"/>
        <v>268</v>
      </c>
      <c r="S73" s="35">
        <f t="shared" si="3"/>
        <v>-100.2</v>
      </c>
      <c r="T73" s="36">
        <f t="shared" si="26"/>
        <v>167.8</v>
      </c>
      <c r="U73" s="41">
        <f t="shared" si="27"/>
        <v>0.14399999999999999</v>
      </c>
      <c r="V73" s="38">
        <f t="shared" si="17"/>
        <v>1.2</v>
      </c>
      <c r="W73" s="73">
        <f t="shared" si="18"/>
        <v>99</v>
      </c>
      <c r="X73" s="55">
        <f t="shared" si="19"/>
        <v>-174101.06</v>
      </c>
      <c r="Y73" s="105">
        <f t="shared" si="20"/>
        <v>47603</v>
      </c>
      <c r="Z73" s="9">
        <f t="shared" si="4"/>
        <v>421.67</v>
      </c>
      <c r="AA73" s="40">
        <f t="shared" si="28"/>
        <v>2.75E-2</v>
      </c>
      <c r="AB73" s="58">
        <f t="shared" si="5"/>
        <v>-89.25</v>
      </c>
      <c r="AC73" s="6">
        <f t="shared" si="6"/>
        <v>332.42</v>
      </c>
    </row>
    <row r="74" spans="1:29" ht="13.15" x14ac:dyDescent="0.35">
      <c r="A74" s="47" t="str">
        <f t="shared" si="7"/>
        <v/>
      </c>
      <c r="B74" s="32">
        <f t="shared" si="32"/>
        <v>47604</v>
      </c>
      <c r="C74" s="33">
        <f t="shared" si="9"/>
        <v>0</v>
      </c>
      <c r="D74" s="34">
        <f t="shared" si="10"/>
        <v>0</v>
      </c>
      <c r="E74" s="35">
        <f t="shared" si="31"/>
        <v>0</v>
      </c>
      <c r="F74" s="36">
        <f t="shared" si="29"/>
        <v>0</v>
      </c>
      <c r="G74" s="41">
        <f t="shared" si="12"/>
        <v>0</v>
      </c>
      <c r="H74" s="38">
        <f t="shared" si="30"/>
        <v>0</v>
      </c>
      <c r="I74" s="39">
        <f t="shared" si="14"/>
        <v>98.91</v>
      </c>
      <c r="J74" s="73">
        <f t="shared" si="1"/>
        <v>0</v>
      </c>
      <c r="K74" s="55">
        <f t="shared" si="2"/>
        <v>0</v>
      </c>
      <c r="L74" s="117">
        <f t="shared" si="21"/>
        <v>47604</v>
      </c>
      <c r="M74" s="117">
        <f t="shared" si="22"/>
        <v>47634</v>
      </c>
      <c r="N74" s="87">
        <f t="shared" si="15"/>
        <v>0</v>
      </c>
      <c r="O74" s="95">
        <f t="shared" si="23"/>
        <v>1</v>
      </c>
      <c r="P74" s="32">
        <f t="shared" si="16"/>
        <v>47604</v>
      </c>
      <c r="Q74" s="33">
        <f t="shared" si="24"/>
        <v>-174101.06</v>
      </c>
      <c r="R74" s="34">
        <f t="shared" si="25"/>
        <v>268</v>
      </c>
      <c r="S74" s="35">
        <f t="shared" si="3"/>
        <v>-100.11</v>
      </c>
      <c r="T74" s="36">
        <f t="shared" si="26"/>
        <v>167.89</v>
      </c>
      <c r="U74" s="41">
        <f t="shared" si="27"/>
        <v>0.14399999999999999</v>
      </c>
      <c r="V74" s="38">
        <f t="shared" si="17"/>
        <v>1.2</v>
      </c>
      <c r="W74" s="73">
        <f t="shared" si="18"/>
        <v>98.91</v>
      </c>
      <c r="X74" s="55">
        <f t="shared" si="19"/>
        <v>-173933.17</v>
      </c>
      <c r="Y74" s="105">
        <f t="shared" si="20"/>
        <v>47634</v>
      </c>
      <c r="Z74" s="9">
        <f t="shared" si="4"/>
        <v>421.67</v>
      </c>
      <c r="AA74" s="40">
        <f t="shared" si="28"/>
        <v>2.75E-2</v>
      </c>
      <c r="AB74" s="58">
        <f t="shared" si="5"/>
        <v>-89.25</v>
      </c>
      <c r="AC74" s="6">
        <f t="shared" si="6"/>
        <v>332.42</v>
      </c>
    </row>
    <row r="75" spans="1:29" ht="13.15" x14ac:dyDescent="0.35">
      <c r="A75" s="47" t="str">
        <f t="shared" si="7"/>
        <v/>
      </c>
      <c r="B75" s="32">
        <f t="shared" si="32"/>
        <v>47635</v>
      </c>
      <c r="C75" s="33">
        <f t="shared" si="9"/>
        <v>0</v>
      </c>
      <c r="D75" s="34">
        <f t="shared" si="10"/>
        <v>0</v>
      </c>
      <c r="E75" s="35">
        <f t="shared" si="31"/>
        <v>0</v>
      </c>
      <c r="F75" s="36">
        <f t="shared" si="29"/>
        <v>0</v>
      </c>
      <c r="G75" s="41">
        <f t="shared" si="12"/>
        <v>0</v>
      </c>
      <c r="H75" s="38">
        <f t="shared" si="30"/>
        <v>0</v>
      </c>
      <c r="I75" s="39">
        <f t="shared" si="14"/>
        <v>98.81</v>
      </c>
      <c r="J75" s="73">
        <f t="shared" si="1"/>
        <v>0</v>
      </c>
      <c r="K75" s="55">
        <f t="shared" si="2"/>
        <v>0</v>
      </c>
      <c r="L75" s="117">
        <f t="shared" si="21"/>
        <v>47635</v>
      </c>
      <c r="M75" s="117">
        <f t="shared" si="22"/>
        <v>47664</v>
      </c>
      <c r="N75" s="87">
        <f t="shared" si="15"/>
        <v>0</v>
      </c>
      <c r="O75" s="95">
        <f t="shared" si="23"/>
        <v>1</v>
      </c>
      <c r="P75" s="32">
        <f t="shared" si="16"/>
        <v>47635</v>
      </c>
      <c r="Q75" s="33">
        <f t="shared" si="24"/>
        <v>-173933.17</v>
      </c>
      <c r="R75" s="34">
        <f t="shared" si="25"/>
        <v>268</v>
      </c>
      <c r="S75" s="35">
        <f t="shared" si="3"/>
        <v>-100.01</v>
      </c>
      <c r="T75" s="36">
        <f t="shared" si="26"/>
        <v>167.99</v>
      </c>
      <c r="U75" s="41">
        <f t="shared" si="27"/>
        <v>0.14399999999999999</v>
      </c>
      <c r="V75" s="38">
        <f t="shared" si="17"/>
        <v>1.2</v>
      </c>
      <c r="W75" s="73">
        <f t="shared" si="18"/>
        <v>98.81</v>
      </c>
      <c r="X75" s="55">
        <f t="shared" si="19"/>
        <v>-173765.18</v>
      </c>
      <c r="Y75" s="105">
        <f t="shared" si="20"/>
        <v>47664</v>
      </c>
      <c r="Z75" s="9">
        <f t="shared" si="4"/>
        <v>421.67</v>
      </c>
      <c r="AA75" s="40">
        <f t="shared" si="28"/>
        <v>2.75E-2</v>
      </c>
      <c r="AB75" s="58">
        <f t="shared" si="5"/>
        <v>-89.25</v>
      </c>
      <c r="AC75" s="6">
        <f t="shared" si="6"/>
        <v>332.42</v>
      </c>
    </row>
    <row r="76" spans="1:29" ht="13.15" x14ac:dyDescent="0.35">
      <c r="A76" s="47" t="str">
        <f t="shared" si="7"/>
        <v/>
      </c>
      <c r="B76" s="32">
        <f t="shared" si="32"/>
        <v>47665</v>
      </c>
      <c r="C76" s="33">
        <f t="shared" si="9"/>
        <v>0</v>
      </c>
      <c r="D76" s="34">
        <f t="shared" si="10"/>
        <v>0</v>
      </c>
      <c r="E76" s="35">
        <f t="shared" si="31"/>
        <v>0</v>
      </c>
      <c r="F76" s="36">
        <f t="shared" si="29"/>
        <v>0</v>
      </c>
      <c r="G76" s="41">
        <f t="shared" si="12"/>
        <v>0</v>
      </c>
      <c r="H76" s="38">
        <f t="shared" si="30"/>
        <v>0</v>
      </c>
      <c r="I76" s="39">
        <f t="shared" si="14"/>
        <v>98.71</v>
      </c>
      <c r="J76" s="73">
        <f t="shared" si="1"/>
        <v>0</v>
      </c>
      <c r="K76" s="55">
        <f t="shared" si="2"/>
        <v>0</v>
      </c>
      <c r="L76" s="117">
        <f t="shared" si="21"/>
        <v>47665</v>
      </c>
      <c r="M76" s="117">
        <f t="shared" si="22"/>
        <v>47695</v>
      </c>
      <c r="N76" s="87">
        <f t="shared" si="15"/>
        <v>0</v>
      </c>
      <c r="O76" s="95">
        <f t="shared" si="23"/>
        <v>1</v>
      </c>
      <c r="P76" s="32">
        <f t="shared" si="16"/>
        <v>47665</v>
      </c>
      <c r="Q76" s="33">
        <f t="shared" si="24"/>
        <v>-173765.18</v>
      </c>
      <c r="R76" s="34">
        <f t="shared" si="25"/>
        <v>268</v>
      </c>
      <c r="S76" s="35">
        <f t="shared" si="3"/>
        <v>-99.91</v>
      </c>
      <c r="T76" s="36">
        <f t="shared" si="26"/>
        <v>168.09</v>
      </c>
      <c r="U76" s="41">
        <f t="shared" si="27"/>
        <v>0.14399999999999999</v>
      </c>
      <c r="V76" s="38">
        <f t="shared" si="17"/>
        <v>1.2</v>
      </c>
      <c r="W76" s="73">
        <f t="shared" si="18"/>
        <v>98.71</v>
      </c>
      <c r="X76" s="55">
        <f t="shared" si="19"/>
        <v>-173597.09</v>
      </c>
      <c r="Y76" s="105">
        <f t="shared" si="20"/>
        <v>47695</v>
      </c>
      <c r="Z76" s="9">
        <f t="shared" si="4"/>
        <v>421.67</v>
      </c>
      <c r="AA76" s="40">
        <f t="shared" si="28"/>
        <v>2.75E-2</v>
      </c>
      <c r="AB76" s="58">
        <f t="shared" si="5"/>
        <v>-89.25</v>
      </c>
      <c r="AC76" s="6">
        <f t="shared" si="6"/>
        <v>332.42</v>
      </c>
    </row>
    <row r="77" spans="1:29" ht="13.15" x14ac:dyDescent="0.35">
      <c r="A77" s="47" t="str">
        <f t="shared" si="7"/>
        <v/>
      </c>
      <c r="B77" s="32">
        <f t="shared" si="32"/>
        <v>47696</v>
      </c>
      <c r="C77" s="33">
        <f t="shared" si="9"/>
        <v>0</v>
      </c>
      <c r="D77" s="34">
        <f t="shared" si="10"/>
        <v>0</v>
      </c>
      <c r="E77" s="35">
        <f t="shared" si="31"/>
        <v>0</v>
      </c>
      <c r="F77" s="36">
        <f t="shared" si="29"/>
        <v>0</v>
      </c>
      <c r="G77" s="41">
        <f t="shared" si="12"/>
        <v>0</v>
      </c>
      <c r="H77" s="38">
        <f t="shared" si="30"/>
        <v>0</v>
      </c>
      <c r="I77" s="39">
        <f t="shared" si="14"/>
        <v>98.62</v>
      </c>
      <c r="J77" s="73">
        <f t="shared" si="1"/>
        <v>0</v>
      </c>
      <c r="K77" s="55">
        <f t="shared" si="2"/>
        <v>0</v>
      </c>
      <c r="L77" s="117">
        <f t="shared" si="21"/>
        <v>47696</v>
      </c>
      <c r="M77" s="117">
        <f t="shared" si="22"/>
        <v>47726</v>
      </c>
      <c r="N77" s="87">
        <f t="shared" si="15"/>
        <v>0</v>
      </c>
      <c r="O77" s="95">
        <f t="shared" si="23"/>
        <v>1</v>
      </c>
      <c r="P77" s="32">
        <f t="shared" si="16"/>
        <v>47696</v>
      </c>
      <c r="Q77" s="33">
        <f t="shared" si="24"/>
        <v>-173597.09</v>
      </c>
      <c r="R77" s="34">
        <f t="shared" si="25"/>
        <v>268</v>
      </c>
      <c r="S77" s="35">
        <f t="shared" si="3"/>
        <v>-99.82</v>
      </c>
      <c r="T77" s="36">
        <f t="shared" si="26"/>
        <v>168.18</v>
      </c>
      <c r="U77" s="41">
        <f t="shared" si="27"/>
        <v>0.14399999999999999</v>
      </c>
      <c r="V77" s="38">
        <f t="shared" si="17"/>
        <v>1.2</v>
      </c>
      <c r="W77" s="73">
        <f t="shared" si="18"/>
        <v>98.62</v>
      </c>
      <c r="X77" s="55">
        <f t="shared" si="19"/>
        <v>-173428.91</v>
      </c>
      <c r="Y77" s="105">
        <f t="shared" si="20"/>
        <v>47726</v>
      </c>
      <c r="Z77" s="9">
        <f t="shared" si="4"/>
        <v>421.67</v>
      </c>
      <c r="AA77" s="40">
        <f t="shared" si="28"/>
        <v>2.75E-2</v>
      </c>
      <c r="AB77" s="58">
        <f t="shared" si="5"/>
        <v>-89.25</v>
      </c>
      <c r="AC77" s="6">
        <f t="shared" si="6"/>
        <v>332.42</v>
      </c>
    </row>
    <row r="78" spans="1:29" ht="13.15" x14ac:dyDescent="0.35">
      <c r="A78" s="47" t="str">
        <f t="shared" si="7"/>
        <v/>
      </c>
      <c r="B78" s="32">
        <f t="shared" si="32"/>
        <v>47727</v>
      </c>
      <c r="C78" s="33">
        <f t="shared" si="9"/>
        <v>0</v>
      </c>
      <c r="D78" s="34">
        <f t="shared" si="10"/>
        <v>0</v>
      </c>
      <c r="E78" s="35">
        <f t="shared" ref="E78:E92" si="33">IF(B78&gt;0,+C78*$E$6/12,"")</f>
        <v>0</v>
      </c>
      <c r="F78" s="36">
        <f t="shared" si="29"/>
        <v>0</v>
      </c>
      <c r="G78" s="41">
        <f t="shared" si="12"/>
        <v>0</v>
      </c>
      <c r="H78" s="38">
        <f t="shared" si="30"/>
        <v>0</v>
      </c>
      <c r="I78" s="39">
        <f t="shared" si="14"/>
        <v>98.52</v>
      </c>
      <c r="J78" s="73">
        <f t="shared" ref="J78:J141" si="34">IF(B78&gt;0,-E78-H78,"")</f>
        <v>0</v>
      </c>
      <c r="K78" s="55">
        <f t="shared" ref="K78:K141" si="35">IF(B78=0,"",IF(C78+F78&lt;0,+C78+F78,0))</f>
        <v>0</v>
      </c>
      <c r="L78" s="117">
        <f t="shared" si="21"/>
        <v>47727</v>
      </c>
      <c r="M78" s="117">
        <f t="shared" si="22"/>
        <v>47756</v>
      </c>
      <c r="N78" s="87">
        <f t="shared" si="15"/>
        <v>0</v>
      </c>
      <c r="O78" s="95">
        <f t="shared" si="23"/>
        <v>1</v>
      </c>
      <c r="P78" s="32">
        <f t="shared" si="16"/>
        <v>47727</v>
      </c>
      <c r="Q78" s="33">
        <f t="shared" si="24"/>
        <v>-173428.91</v>
      </c>
      <c r="R78" s="34">
        <f t="shared" si="25"/>
        <v>268</v>
      </c>
      <c r="S78" s="35">
        <f t="shared" ref="S78:S141" si="36">IF(P78&gt;0,+Q78*$E$6/12,"")</f>
        <v>-99.72</v>
      </c>
      <c r="T78" s="36">
        <f t="shared" si="26"/>
        <v>168.28</v>
      </c>
      <c r="U78" s="41">
        <f t="shared" si="27"/>
        <v>0.14399999999999999</v>
      </c>
      <c r="V78" s="38">
        <f t="shared" si="17"/>
        <v>1.2</v>
      </c>
      <c r="W78" s="73">
        <f t="shared" si="18"/>
        <v>98.52</v>
      </c>
      <c r="X78" s="55">
        <f t="shared" si="19"/>
        <v>-173260.63</v>
      </c>
      <c r="Y78" s="105">
        <f t="shared" si="20"/>
        <v>47756</v>
      </c>
      <c r="Z78" s="9">
        <f t="shared" ref="Z78:Z141" si="37">IF(B78&gt;0,+$Z$12*AA78/12,"")</f>
        <v>421.67</v>
      </c>
      <c r="AA78" s="40">
        <f t="shared" si="28"/>
        <v>2.75E-2</v>
      </c>
      <c r="AB78" s="58">
        <f t="shared" ref="AB78:AB141" si="38">IF(B78&gt;0,IF(Z78-$AC$8&lt;=0,0,-(Z78-$AC$8)*$I$8),"")</f>
        <v>-89.25</v>
      </c>
      <c r="AC78" s="6">
        <f t="shared" ref="AC78:AC141" si="39">IF(B78&gt;0,+Z78+AB78,"")</f>
        <v>332.42</v>
      </c>
    </row>
    <row r="79" spans="1:29" ht="13.15" x14ac:dyDescent="0.35">
      <c r="A79" s="47" t="str">
        <f t="shared" ref="A79:A142" si="40">IF(B79=0,"x","")</f>
        <v/>
      </c>
      <c r="B79" s="32">
        <f t="shared" ref="B79:B110" si="41">IF(B78=0,0,IF(EOMONTH(B78,0)+1&lt;=$C$7,EOMONTH(B78,0)+1,0))</f>
        <v>47757</v>
      </c>
      <c r="C79" s="33">
        <f t="shared" ref="C79:C142" si="42">IF(B79&gt;0,(+C78+F78)*$J$4*N79,"")</f>
        <v>0</v>
      </c>
      <c r="D79" s="34">
        <f t="shared" ref="D79:D142" si="43">IF(B79=0,"",IF(C79+E79+D78&gt;0,(-C79-C79*$E$6/12)*N79,+D78*N79))</f>
        <v>0</v>
      </c>
      <c r="E79" s="35">
        <f t="shared" si="33"/>
        <v>0</v>
      </c>
      <c r="F79" s="36">
        <f t="shared" si="29"/>
        <v>0</v>
      </c>
      <c r="G79" s="41">
        <f t="shared" ref="G79:G142" si="44">IF(B79&gt;0,+G78*N79,"")</f>
        <v>0</v>
      </c>
      <c r="H79" s="38">
        <f t="shared" si="30"/>
        <v>0</v>
      </c>
      <c r="I79" s="39">
        <f t="shared" ref="I79:I142" si="45">IF(B79&gt;0,(W79-J79)*O79,"")</f>
        <v>98.42</v>
      </c>
      <c r="J79" s="73">
        <f t="shared" si="34"/>
        <v>0</v>
      </c>
      <c r="K79" s="55">
        <f t="shared" si="35"/>
        <v>0</v>
      </c>
      <c r="L79" s="117">
        <f t="shared" si="21"/>
        <v>47757</v>
      </c>
      <c r="M79" s="117">
        <f t="shared" si="22"/>
        <v>47787</v>
      </c>
      <c r="N79" s="87">
        <f t="shared" ref="N79:N142" si="46">IF(A79="x",0,IF(C78+F78&lt;0,1,0))</f>
        <v>0</v>
      </c>
      <c r="O79" s="95">
        <f t="shared" si="23"/>
        <v>1</v>
      </c>
      <c r="P79" s="32">
        <f t="shared" ref="P79:P142" si="47">IF(P78=0,0,IF(EOMONTH(P78,0)+1&lt;=$C$7,EOMONTH(P78,0)+1,0))</f>
        <v>47757</v>
      </c>
      <c r="Q79" s="33">
        <f t="shared" si="24"/>
        <v>-173260.63</v>
      </c>
      <c r="R79" s="34">
        <f t="shared" si="25"/>
        <v>268</v>
      </c>
      <c r="S79" s="35">
        <f t="shared" si="36"/>
        <v>-99.62</v>
      </c>
      <c r="T79" s="36">
        <f t="shared" ref="T79:T142" si="48">IF(P79&gt;0,+R79+S79,"")</f>
        <v>168.38</v>
      </c>
      <c r="U79" s="41">
        <f t="shared" si="27"/>
        <v>0.14399999999999999</v>
      </c>
      <c r="V79" s="38">
        <f t="shared" ref="V79:V142" si="49">IF(P79&gt;0,-S79*U79/12,"")</f>
        <v>1.2</v>
      </c>
      <c r="W79" s="73">
        <f t="shared" ref="W79:W142" si="50">IF(P79&gt;0,-S79-V79,"")</f>
        <v>98.42</v>
      </c>
      <c r="X79" s="55">
        <f t="shared" ref="X79:X142" si="51">IF(P79=0,"",IF(Q79+T79&lt;0,+Q79+T79,0))</f>
        <v>-173092.25</v>
      </c>
      <c r="Y79" s="105">
        <f t="shared" ref="Y79:Y142" si="52">IF(N79=1,EOMONTH(B79,0),IF(AND(O79=1,$J$4=0),EOMONTH(B79,0),""))</f>
        <v>47787</v>
      </c>
      <c r="Z79" s="9">
        <f t="shared" si="37"/>
        <v>421.67</v>
      </c>
      <c r="AA79" s="40">
        <f t="shared" si="28"/>
        <v>2.75E-2</v>
      </c>
      <c r="AB79" s="58">
        <f t="shared" si="38"/>
        <v>-89.25</v>
      </c>
      <c r="AC79" s="6">
        <f t="shared" si="39"/>
        <v>332.42</v>
      </c>
    </row>
    <row r="80" spans="1:29" ht="13.15" x14ac:dyDescent="0.35">
      <c r="A80" s="47" t="str">
        <f t="shared" si="40"/>
        <v/>
      </c>
      <c r="B80" s="32">
        <f t="shared" si="41"/>
        <v>47788</v>
      </c>
      <c r="C80" s="33">
        <f t="shared" si="42"/>
        <v>0</v>
      </c>
      <c r="D80" s="34">
        <f t="shared" si="43"/>
        <v>0</v>
      </c>
      <c r="E80" s="35">
        <f t="shared" si="33"/>
        <v>0</v>
      </c>
      <c r="F80" s="36">
        <f t="shared" si="29"/>
        <v>0</v>
      </c>
      <c r="G80" s="41">
        <f t="shared" si="44"/>
        <v>0</v>
      </c>
      <c r="H80" s="38">
        <f t="shared" si="30"/>
        <v>0</v>
      </c>
      <c r="I80" s="39">
        <f t="shared" si="45"/>
        <v>98.34</v>
      </c>
      <c r="J80" s="73">
        <f t="shared" si="34"/>
        <v>0</v>
      </c>
      <c r="K80" s="55">
        <f t="shared" si="35"/>
        <v>0</v>
      </c>
      <c r="L80" s="117">
        <f t="shared" ref="L80:L143" si="53">+M79+1</f>
        <v>47788</v>
      </c>
      <c r="M80" s="117">
        <f t="shared" ref="M80:M143" si="54">EOMONTH(L80,0)</f>
        <v>47817</v>
      </c>
      <c r="N80" s="87">
        <f t="shared" si="46"/>
        <v>0</v>
      </c>
      <c r="O80" s="95">
        <f t="shared" ref="O80:O143" si="55">IF(A80="x",0,IF(+Q79+T79&lt;0,1,0))</f>
        <v>1</v>
      </c>
      <c r="P80" s="32">
        <f t="shared" si="47"/>
        <v>47788</v>
      </c>
      <c r="Q80" s="33">
        <f t="shared" ref="Q80:Q143" si="56">IF(P80&gt;0,(+Q79+T79)*O80,"")</f>
        <v>-173092.25</v>
      </c>
      <c r="R80" s="34">
        <f t="shared" ref="R80:R143" si="57">IF(P80=0,"",IF(Q80+S80+R79&gt;0,(-Q80-Q80*$S$6/12)*O80,+R79*O80))</f>
        <v>268</v>
      </c>
      <c r="S80" s="35">
        <f t="shared" si="36"/>
        <v>-99.53</v>
      </c>
      <c r="T80" s="36">
        <f t="shared" si="48"/>
        <v>168.47</v>
      </c>
      <c r="U80" s="41">
        <f t="shared" ref="U80:U143" si="58">IF(P80&gt;0,+U79*O80,"")</f>
        <v>0.14399999999999999</v>
      </c>
      <c r="V80" s="38">
        <f t="shared" si="49"/>
        <v>1.19</v>
      </c>
      <c r="W80" s="73">
        <f t="shared" si="50"/>
        <v>98.34</v>
      </c>
      <c r="X80" s="55">
        <f t="shared" si="51"/>
        <v>-172923.78</v>
      </c>
      <c r="Y80" s="105">
        <f t="shared" si="52"/>
        <v>47817</v>
      </c>
      <c r="Z80" s="9">
        <f t="shared" si="37"/>
        <v>421.67</v>
      </c>
      <c r="AA80" s="40">
        <f t="shared" ref="AA80:AA143" si="59">IF(B80&gt;0,+AA79*O80,"")</f>
        <v>2.75E-2</v>
      </c>
      <c r="AB80" s="58">
        <f t="shared" si="38"/>
        <v>-89.25</v>
      </c>
      <c r="AC80" s="6">
        <f t="shared" si="39"/>
        <v>332.42</v>
      </c>
    </row>
    <row r="81" spans="1:29" ht="13.15" x14ac:dyDescent="0.35">
      <c r="A81" s="47" t="str">
        <f t="shared" si="40"/>
        <v/>
      </c>
      <c r="B81" s="32">
        <f t="shared" si="41"/>
        <v>47818</v>
      </c>
      <c r="C81" s="33">
        <f t="shared" si="42"/>
        <v>0</v>
      </c>
      <c r="D81" s="34">
        <f t="shared" si="43"/>
        <v>0</v>
      </c>
      <c r="E81" s="35">
        <f t="shared" si="33"/>
        <v>0</v>
      </c>
      <c r="F81" s="36">
        <f t="shared" si="29"/>
        <v>0</v>
      </c>
      <c r="G81" s="41">
        <f t="shared" si="44"/>
        <v>0</v>
      </c>
      <c r="H81" s="38">
        <f t="shared" si="30"/>
        <v>0</v>
      </c>
      <c r="I81" s="39">
        <f t="shared" si="45"/>
        <v>98.24</v>
      </c>
      <c r="J81" s="73">
        <f t="shared" si="34"/>
        <v>0</v>
      </c>
      <c r="K81" s="55">
        <f t="shared" si="35"/>
        <v>0</v>
      </c>
      <c r="L81" s="117">
        <f t="shared" si="53"/>
        <v>47818</v>
      </c>
      <c r="M81" s="117">
        <f t="shared" si="54"/>
        <v>47848</v>
      </c>
      <c r="N81" s="87">
        <f t="shared" si="46"/>
        <v>0</v>
      </c>
      <c r="O81" s="95">
        <f t="shared" si="55"/>
        <v>1</v>
      </c>
      <c r="P81" s="32">
        <f t="shared" si="47"/>
        <v>47818</v>
      </c>
      <c r="Q81" s="33">
        <f t="shared" si="56"/>
        <v>-172923.78</v>
      </c>
      <c r="R81" s="34">
        <f t="shared" si="57"/>
        <v>268</v>
      </c>
      <c r="S81" s="35">
        <f t="shared" si="36"/>
        <v>-99.43</v>
      </c>
      <c r="T81" s="36">
        <f t="shared" si="48"/>
        <v>168.57</v>
      </c>
      <c r="U81" s="41">
        <f t="shared" si="58"/>
        <v>0.14399999999999999</v>
      </c>
      <c r="V81" s="38">
        <f t="shared" si="49"/>
        <v>1.19</v>
      </c>
      <c r="W81" s="73">
        <f t="shared" si="50"/>
        <v>98.24</v>
      </c>
      <c r="X81" s="55">
        <f t="shared" si="51"/>
        <v>-172755.21</v>
      </c>
      <c r="Y81" s="105">
        <f t="shared" si="52"/>
        <v>47848</v>
      </c>
      <c r="Z81" s="9">
        <f t="shared" si="37"/>
        <v>421.67</v>
      </c>
      <c r="AA81" s="40">
        <f t="shared" si="59"/>
        <v>2.75E-2</v>
      </c>
      <c r="AB81" s="58">
        <f t="shared" si="38"/>
        <v>-89.25</v>
      </c>
      <c r="AC81" s="6">
        <f t="shared" si="39"/>
        <v>332.42</v>
      </c>
    </row>
    <row r="82" spans="1:29" ht="13.15" x14ac:dyDescent="0.35">
      <c r="A82" s="47" t="str">
        <f t="shared" si="40"/>
        <v/>
      </c>
      <c r="B82" s="32">
        <f t="shared" si="41"/>
        <v>47849</v>
      </c>
      <c r="C82" s="33">
        <f t="shared" si="42"/>
        <v>0</v>
      </c>
      <c r="D82" s="34">
        <f t="shared" si="43"/>
        <v>0</v>
      </c>
      <c r="E82" s="35">
        <f t="shared" si="33"/>
        <v>0</v>
      </c>
      <c r="F82" s="36">
        <f t="shared" si="29"/>
        <v>0</v>
      </c>
      <c r="G82" s="41">
        <f t="shared" si="44"/>
        <v>0</v>
      </c>
      <c r="H82" s="38">
        <f t="shared" si="30"/>
        <v>0</v>
      </c>
      <c r="I82" s="39">
        <f t="shared" si="45"/>
        <v>98.14</v>
      </c>
      <c r="J82" s="73">
        <f t="shared" si="34"/>
        <v>0</v>
      </c>
      <c r="K82" s="55">
        <f t="shared" si="35"/>
        <v>0</v>
      </c>
      <c r="L82" s="117">
        <f t="shared" si="53"/>
        <v>47849</v>
      </c>
      <c r="M82" s="117">
        <f t="shared" si="54"/>
        <v>47879</v>
      </c>
      <c r="N82" s="87">
        <f t="shared" si="46"/>
        <v>0</v>
      </c>
      <c r="O82" s="95">
        <f t="shared" si="55"/>
        <v>1</v>
      </c>
      <c r="P82" s="32">
        <f t="shared" si="47"/>
        <v>47849</v>
      </c>
      <c r="Q82" s="33">
        <f t="shared" si="56"/>
        <v>-172755.21</v>
      </c>
      <c r="R82" s="34">
        <f t="shared" si="57"/>
        <v>268</v>
      </c>
      <c r="S82" s="35">
        <f t="shared" si="36"/>
        <v>-99.33</v>
      </c>
      <c r="T82" s="36">
        <f t="shared" si="48"/>
        <v>168.67</v>
      </c>
      <c r="U82" s="41">
        <f t="shared" si="58"/>
        <v>0.14399999999999999</v>
      </c>
      <c r="V82" s="38">
        <f t="shared" si="49"/>
        <v>1.19</v>
      </c>
      <c r="W82" s="73">
        <f t="shared" si="50"/>
        <v>98.14</v>
      </c>
      <c r="X82" s="55">
        <f t="shared" si="51"/>
        <v>-172586.54</v>
      </c>
      <c r="Y82" s="105">
        <f t="shared" si="52"/>
        <v>47879</v>
      </c>
      <c r="Z82" s="9">
        <f t="shared" si="37"/>
        <v>421.67</v>
      </c>
      <c r="AA82" s="40">
        <f t="shared" si="59"/>
        <v>2.75E-2</v>
      </c>
      <c r="AB82" s="58">
        <f t="shared" si="38"/>
        <v>-89.25</v>
      </c>
      <c r="AC82" s="6">
        <f t="shared" si="39"/>
        <v>332.42</v>
      </c>
    </row>
    <row r="83" spans="1:29" ht="13.15" x14ac:dyDescent="0.35">
      <c r="A83" s="47" t="str">
        <f t="shared" si="40"/>
        <v/>
      </c>
      <c r="B83" s="32">
        <f t="shared" si="41"/>
        <v>47880</v>
      </c>
      <c r="C83" s="33">
        <f t="shared" si="42"/>
        <v>0</v>
      </c>
      <c r="D83" s="34">
        <f t="shared" si="43"/>
        <v>0</v>
      </c>
      <c r="E83" s="35">
        <f t="shared" si="33"/>
        <v>0</v>
      </c>
      <c r="F83" s="36">
        <f t="shared" si="29"/>
        <v>0</v>
      </c>
      <c r="G83" s="41">
        <f t="shared" si="44"/>
        <v>0</v>
      </c>
      <c r="H83" s="38">
        <f t="shared" si="30"/>
        <v>0</v>
      </c>
      <c r="I83" s="39">
        <f t="shared" si="45"/>
        <v>98.05</v>
      </c>
      <c r="J83" s="73">
        <f t="shared" si="34"/>
        <v>0</v>
      </c>
      <c r="K83" s="55">
        <f t="shared" si="35"/>
        <v>0</v>
      </c>
      <c r="L83" s="117">
        <f t="shared" si="53"/>
        <v>47880</v>
      </c>
      <c r="M83" s="117">
        <f t="shared" si="54"/>
        <v>47907</v>
      </c>
      <c r="N83" s="87">
        <f t="shared" si="46"/>
        <v>0</v>
      </c>
      <c r="O83" s="95">
        <f t="shared" si="55"/>
        <v>1</v>
      </c>
      <c r="P83" s="32">
        <f t="shared" si="47"/>
        <v>47880</v>
      </c>
      <c r="Q83" s="33">
        <f t="shared" si="56"/>
        <v>-172586.54</v>
      </c>
      <c r="R83" s="34">
        <f t="shared" si="57"/>
        <v>268</v>
      </c>
      <c r="S83" s="35">
        <f t="shared" si="36"/>
        <v>-99.24</v>
      </c>
      <c r="T83" s="36">
        <f t="shared" si="48"/>
        <v>168.76</v>
      </c>
      <c r="U83" s="41">
        <f t="shared" si="58"/>
        <v>0.14399999999999999</v>
      </c>
      <c r="V83" s="38">
        <f t="shared" si="49"/>
        <v>1.19</v>
      </c>
      <c r="W83" s="73">
        <f t="shared" si="50"/>
        <v>98.05</v>
      </c>
      <c r="X83" s="55">
        <f t="shared" si="51"/>
        <v>-172417.78</v>
      </c>
      <c r="Y83" s="105">
        <f t="shared" si="52"/>
        <v>47907</v>
      </c>
      <c r="Z83" s="9">
        <f t="shared" si="37"/>
        <v>421.67</v>
      </c>
      <c r="AA83" s="40">
        <f t="shared" si="59"/>
        <v>2.75E-2</v>
      </c>
      <c r="AB83" s="58">
        <f t="shared" si="38"/>
        <v>-89.25</v>
      </c>
      <c r="AC83" s="6">
        <f t="shared" si="39"/>
        <v>332.42</v>
      </c>
    </row>
    <row r="84" spans="1:29" ht="13.15" x14ac:dyDescent="0.35">
      <c r="A84" s="47" t="str">
        <f t="shared" si="40"/>
        <v/>
      </c>
      <c r="B84" s="32">
        <f t="shared" si="41"/>
        <v>47908</v>
      </c>
      <c r="C84" s="33">
        <f t="shared" si="42"/>
        <v>0</v>
      </c>
      <c r="D84" s="34">
        <f t="shared" si="43"/>
        <v>0</v>
      </c>
      <c r="E84" s="35">
        <f t="shared" si="33"/>
        <v>0</v>
      </c>
      <c r="F84" s="36">
        <f t="shared" si="29"/>
        <v>0</v>
      </c>
      <c r="G84" s="41">
        <f t="shared" si="44"/>
        <v>0</v>
      </c>
      <c r="H84" s="38">
        <f t="shared" si="30"/>
        <v>0</v>
      </c>
      <c r="I84" s="39">
        <f t="shared" si="45"/>
        <v>97.95</v>
      </c>
      <c r="J84" s="73">
        <f t="shared" si="34"/>
        <v>0</v>
      </c>
      <c r="K84" s="55">
        <f t="shared" si="35"/>
        <v>0</v>
      </c>
      <c r="L84" s="117">
        <f t="shared" si="53"/>
        <v>47908</v>
      </c>
      <c r="M84" s="117">
        <f t="shared" si="54"/>
        <v>47938</v>
      </c>
      <c r="N84" s="87">
        <f t="shared" si="46"/>
        <v>0</v>
      </c>
      <c r="O84" s="95">
        <f t="shared" si="55"/>
        <v>1</v>
      </c>
      <c r="P84" s="32">
        <f t="shared" si="47"/>
        <v>47908</v>
      </c>
      <c r="Q84" s="33">
        <f t="shared" si="56"/>
        <v>-172417.78</v>
      </c>
      <c r="R84" s="34">
        <f t="shared" si="57"/>
        <v>268</v>
      </c>
      <c r="S84" s="35">
        <f t="shared" si="36"/>
        <v>-99.14</v>
      </c>
      <c r="T84" s="36">
        <f t="shared" si="48"/>
        <v>168.86</v>
      </c>
      <c r="U84" s="41">
        <f t="shared" si="58"/>
        <v>0.14399999999999999</v>
      </c>
      <c r="V84" s="38">
        <f t="shared" si="49"/>
        <v>1.19</v>
      </c>
      <c r="W84" s="73">
        <f t="shared" si="50"/>
        <v>97.95</v>
      </c>
      <c r="X84" s="55">
        <f t="shared" si="51"/>
        <v>-172248.92</v>
      </c>
      <c r="Y84" s="105">
        <f t="shared" si="52"/>
        <v>47938</v>
      </c>
      <c r="Z84" s="9">
        <f t="shared" si="37"/>
        <v>421.67</v>
      </c>
      <c r="AA84" s="40">
        <f t="shared" si="59"/>
        <v>2.75E-2</v>
      </c>
      <c r="AB84" s="58">
        <f t="shared" si="38"/>
        <v>-89.25</v>
      </c>
      <c r="AC84" s="6">
        <f t="shared" si="39"/>
        <v>332.42</v>
      </c>
    </row>
    <row r="85" spans="1:29" ht="13.15" x14ac:dyDescent="0.35">
      <c r="A85" s="47" t="str">
        <f t="shared" si="40"/>
        <v/>
      </c>
      <c r="B85" s="32">
        <f t="shared" si="41"/>
        <v>47939</v>
      </c>
      <c r="C85" s="33">
        <f t="shared" si="42"/>
        <v>0</v>
      </c>
      <c r="D85" s="34">
        <f t="shared" si="43"/>
        <v>0</v>
      </c>
      <c r="E85" s="35">
        <f t="shared" si="33"/>
        <v>0</v>
      </c>
      <c r="F85" s="36">
        <f t="shared" si="29"/>
        <v>0</v>
      </c>
      <c r="G85" s="41">
        <f t="shared" si="44"/>
        <v>0</v>
      </c>
      <c r="H85" s="38">
        <f t="shared" si="30"/>
        <v>0</v>
      </c>
      <c r="I85" s="39">
        <f t="shared" si="45"/>
        <v>97.85</v>
      </c>
      <c r="J85" s="73">
        <f t="shared" si="34"/>
        <v>0</v>
      </c>
      <c r="K85" s="55">
        <f t="shared" si="35"/>
        <v>0</v>
      </c>
      <c r="L85" s="117">
        <f t="shared" si="53"/>
        <v>47939</v>
      </c>
      <c r="M85" s="117">
        <f t="shared" si="54"/>
        <v>47968</v>
      </c>
      <c r="N85" s="87">
        <f t="shared" si="46"/>
        <v>0</v>
      </c>
      <c r="O85" s="95">
        <f t="shared" si="55"/>
        <v>1</v>
      </c>
      <c r="P85" s="32">
        <f t="shared" si="47"/>
        <v>47939</v>
      </c>
      <c r="Q85" s="33">
        <f t="shared" si="56"/>
        <v>-172248.92</v>
      </c>
      <c r="R85" s="34">
        <f t="shared" si="57"/>
        <v>268</v>
      </c>
      <c r="S85" s="35">
        <f t="shared" si="36"/>
        <v>-99.04</v>
      </c>
      <c r="T85" s="36">
        <f t="shared" si="48"/>
        <v>168.96</v>
      </c>
      <c r="U85" s="41">
        <f t="shared" si="58"/>
        <v>0.14399999999999999</v>
      </c>
      <c r="V85" s="38">
        <f t="shared" si="49"/>
        <v>1.19</v>
      </c>
      <c r="W85" s="73">
        <f t="shared" si="50"/>
        <v>97.85</v>
      </c>
      <c r="X85" s="55">
        <f t="shared" si="51"/>
        <v>-172079.96</v>
      </c>
      <c r="Y85" s="105">
        <f t="shared" si="52"/>
        <v>47968</v>
      </c>
      <c r="Z85" s="9">
        <f t="shared" si="37"/>
        <v>421.67</v>
      </c>
      <c r="AA85" s="40">
        <f t="shared" si="59"/>
        <v>2.75E-2</v>
      </c>
      <c r="AB85" s="58">
        <f t="shared" si="38"/>
        <v>-89.25</v>
      </c>
      <c r="AC85" s="6">
        <f t="shared" si="39"/>
        <v>332.42</v>
      </c>
    </row>
    <row r="86" spans="1:29" ht="13.15" x14ac:dyDescent="0.35">
      <c r="A86" s="47" t="str">
        <f t="shared" si="40"/>
        <v/>
      </c>
      <c r="B86" s="32">
        <f t="shared" si="41"/>
        <v>47969</v>
      </c>
      <c r="C86" s="33">
        <f t="shared" si="42"/>
        <v>0</v>
      </c>
      <c r="D86" s="34">
        <f t="shared" si="43"/>
        <v>0</v>
      </c>
      <c r="E86" s="35">
        <f t="shared" si="33"/>
        <v>0</v>
      </c>
      <c r="F86" s="36">
        <f t="shared" si="29"/>
        <v>0</v>
      </c>
      <c r="G86" s="41">
        <f t="shared" si="44"/>
        <v>0</v>
      </c>
      <c r="H86" s="38">
        <f t="shared" si="30"/>
        <v>0</v>
      </c>
      <c r="I86" s="39">
        <f t="shared" si="45"/>
        <v>97.76</v>
      </c>
      <c r="J86" s="73">
        <f t="shared" si="34"/>
        <v>0</v>
      </c>
      <c r="K86" s="55">
        <f t="shared" si="35"/>
        <v>0</v>
      </c>
      <c r="L86" s="117">
        <f t="shared" si="53"/>
        <v>47969</v>
      </c>
      <c r="M86" s="117">
        <f t="shared" si="54"/>
        <v>47999</v>
      </c>
      <c r="N86" s="87">
        <f t="shared" si="46"/>
        <v>0</v>
      </c>
      <c r="O86" s="95">
        <f t="shared" si="55"/>
        <v>1</v>
      </c>
      <c r="P86" s="32">
        <f t="shared" si="47"/>
        <v>47969</v>
      </c>
      <c r="Q86" s="33">
        <f t="shared" si="56"/>
        <v>-172079.96</v>
      </c>
      <c r="R86" s="34">
        <f t="shared" si="57"/>
        <v>268</v>
      </c>
      <c r="S86" s="35">
        <f t="shared" si="36"/>
        <v>-98.95</v>
      </c>
      <c r="T86" s="36">
        <f t="shared" si="48"/>
        <v>169.05</v>
      </c>
      <c r="U86" s="41">
        <f t="shared" si="58"/>
        <v>0.14399999999999999</v>
      </c>
      <c r="V86" s="38">
        <f t="shared" si="49"/>
        <v>1.19</v>
      </c>
      <c r="W86" s="73">
        <f t="shared" si="50"/>
        <v>97.76</v>
      </c>
      <c r="X86" s="55">
        <f t="shared" si="51"/>
        <v>-171910.91</v>
      </c>
      <c r="Y86" s="105">
        <f t="shared" si="52"/>
        <v>47999</v>
      </c>
      <c r="Z86" s="9">
        <f t="shared" si="37"/>
        <v>421.67</v>
      </c>
      <c r="AA86" s="40">
        <f t="shared" si="59"/>
        <v>2.75E-2</v>
      </c>
      <c r="AB86" s="58">
        <f t="shared" si="38"/>
        <v>-89.25</v>
      </c>
      <c r="AC86" s="6">
        <f t="shared" si="39"/>
        <v>332.42</v>
      </c>
    </row>
    <row r="87" spans="1:29" ht="13.15" x14ac:dyDescent="0.35">
      <c r="A87" s="47" t="str">
        <f t="shared" si="40"/>
        <v/>
      </c>
      <c r="B87" s="32">
        <f t="shared" si="41"/>
        <v>48000</v>
      </c>
      <c r="C87" s="33">
        <f t="shared" si="42"/>
        <v>0</v>
      </c>
      <c r="D87" s="34">
        <f t="shared" si="43"/>
        <v>0</v>
      </c>
      <c r="E87" s="35">
        <f t="shared" si="33"/>
        <v>0</v>
      </c>
      <c r="F87" s="36">
        <f t="shared" si="29"/>
        <v>0</v>
      </c>
      <c r="G87" s="41">
        <f t="shared" si="44"/>
        <v>0</v>
      </c>
      <c r="H87" s="38">
        <f t="shared" si="30"/>
        <v>0</v>
      </c>
      <c r="I87" s="39">
        <f t="shared" si="45"/>
        <v>97.66</v>
      </c>
      <c r="J87" s="73">
        <f t="shared" si="34"/>
        <v>0</v>
      </c>
      <c r="K87" s="55">
        <f t="shared" si="35"/>
        <v>0</v>
      </c>
      <c r="L87" s="117">
        <f t="shared" si="53"/>
        <v>48000</v>
      </c>
      <c r="M87" s="117">
        <f t="shared" si="54"/>
        <v>48029</v>
      </c>
      <c r="N87" s="87">
        <f t="shared" si="46"/>
        <v>0</v>
      </c>
      <c r="O87" s="95">
        <f t="shared" si="55"/>
        <v>1</v>
      </c>
      <c r="P87" s="32">
        <f t="shared" si="47"/>
        <v>48000</v>
      </c>
      <c r="Q87" s="33">
        <f t="shared" si="56"/>
        <v>-171910.91</v>
      </c>
      <c r="R87" s="34">
        <f t="shared" si="57"/>
        <v>268</v>
      </c>
      <c r="S87" s="35">
        <f t="shared" si="36"/>
        <v>-98.85</v>
      </c>
      <c r="T87" s="36">
        <f t="shared" si="48"/>
        <v>169.15</v>
      </c>
      <c r="U87" s="41">
        <f t="shared" si="58"/>
        <v>0.14399999999999999</v>
      </c>
      <c r="V87" s="38">
        <f t="shared" si="49"/>
        <v>1.19</v>
      </c>
      <c r="W87" s="73">
        <f t="shared" si="50"/>
        <v>97.66</v>
      </c>
      <c r="X87" s="55">
        <f t="shared" si="51"/>
        <v>-171741.76</v>
      </c>
      <c r="Y87" s="105">
        <f t="shared" si="52"/>
        <v>48029</v>
      </c>
      <c r="Z87" s="9">
        <f t="shared" si="37"/>
        <v>421.67</v>
      </c>
      <c r="AA87" s="40">
        <f t="shared" si="59"/>
        <v>2.75E-2</v>
      </c>
      <c r="AB87" s="58">
        <f t="shared" si="38"/>
        <v>-89.25</v>
      </c>
      <c r="AC87" s="6">
        <f t="shared" si="39"/>
        <v>332.42</v>
      </c>
    </row>
    <row r="88" spans="1:29" ht="13.15" x14ac:dyDescent="0.35">
      <c r="A88" s="47" t="str">
        <f t="shared" si="40"/>
        <v/>
      </c>
      <c r="B88" s="32">
        <f t="shared" si="41"/>
        <v>48030</v>
      </c>
      <c r="C88" s="33">
        <f t="shared" si="42"/>
        <v>0</v>
      </c>
      <c r="D88" s="34">
        <f t="shared" si="43"/>
        <v>0</v>
      </c>
      <c r="E88" s="35">
        <f t="shared" si="33"/>
        <v>0</v>
      </c>
      <c r="F88" s="36">
        <f t="shared" si="29"/>
        <v>0</v>
      </c>
      <c r="G88" s="41">
        <f t="shared" si="44"/>
        <v>0</v>
      </c>
      <c r="H88" s="38">
        <f t="shared" si="30"/>
        <v>0</v>
      </c>
      <c r="I88" s="39">
        <f t="shared" si="45"/>
        <v>97.56</v>
      </c>
      <c r="J88" s="73">
        <f t="shared" si="34"/>
        <v>0</v>
      </c>
      <c r="K88" s="55">
        <f t="shared" si="35"/>
        <v>0</v>
      </c>
      <c r="L88" s="117">
        <f t="shared" si="53"/>
        <v>48030</v>
      </c>
      <c r="M88" s="117">
        <f t="shared" si="54"/>
        <v>48060</v>
      </c>
      <c r="N88" s="87">
        <f t="shared" si="46"/>
        <v>0</v>
      </c>
      <c r="O88" s="95">
        <f t="shared" si="55"/>
        <v>1</v>
      </c>
      <c r="P88" s="32">
        <f t="shared" si="47"/>
        <v>48030</v>
      </c>
      <c r="Q88" s="33">
        <f t="shared" si="56"/>
        <v>-171741.76</v>
      </c>
      <c r="R88" s="34">
        <f t="shared" si="57"/>
        <v>268</v>
      </c>
      <c r="S88" s="35">
        <f t="shared" si="36"/>
        <v>-98.75</v>
      </c>
      <c r="T88" s="36">
        <f t="shared" si="48"/>
        <v>169.25</v>
      </c>
      <c r="U88" s="41">
        <f t="shared" si="58"/>
        <v>0.14399999999999999</v>
      </c>
      <c r="V88" s="38">
        <f t="shared" si="49"/>
        <v>1.19</v>
      </c>
      <c r="W88" s="73">
        <f t="shared" si="50"/>
        <v>97.56</v>
      </c>
      <c r="X88" s="55">
        <f t="shared" si="51"/>
        <v>-171572.51</v>
      </c>
      <c r="Y88" s="105">
        <f t="shared" si="52"/>
        <v>48060</v>
      </c>
      <c r="Z88" s="9">
        <f t="shared" si="37"/>
        <v>421.67</v>
      </c>
      <c r="AA88" s="40">
        <f t="shared" si="59"/>
        <v>2.75E-2</v>
      </c>
      <c r="AB88" s="58">
        <f t="shared" si="38"/>
        <v>-89.25</v>
      </c>
      <c r="AC88" s="6">
        <f t="shared" si="39"/>
        <v>332.42</v>
      </c>
    </row>
    <row r="89" spans="1:29" ht="13.15" x14ac:dyDescent="0.35">
      <c r="A89" s="47" t="str">
        <f t="shared" si="40"/>
        <v/>
      </c>
      <c r="B89" s="32">
        <f t="shared" si="41"/>
        <v>48061</v>
      </c>
      <c r="C89" s="33">
        <f t="shared" si="42"/>
        <v>0</v>
      </c>
      <c r="D89" s="34">
        <f t="shared" si="43"/>
        <v>0</v>
      </c>
      <c r="E89" s="35">
        <f t="shared" si="33"/>
        <v>0</v>
      </c>
      <c r="F89" s="36">
        <f t="shared" si="29"/>
        <v>0</v>
      </c>
      <c r="G89" s="41">
        <f t="shared" si="44"/>
        <v>0</v>
      </c>
      <c r="H89" s="38">
        <f t="shared" si="30"/>
        <v>0</v>
      </c>
      <c r="I89" s="39">
        <f t="shared" si="45"/>
        <v>97.47</v>
      </c>
      <c r="J89" s="73">
        <f t="shared" si="34"/>
        <v>0</v>
      </c>
      <c r="K89" s="55">
        <f t="shared" si="35"/>
        <v>0</v>
      </c>
      <c r="L89" s="117">
        <f t="shared" si="53"/>
        <v>48061</v>
      </c>
      <c r="M89" s="117">
        <f t="shared" si="54"/>
        <v>48091</v>
      </c>
      <c r="N89" s="87">
        <f t="shared" si="46"/>
        <v>0</v>
      </c>
      <c r="O89" s="95">
        <f t="shared" si="55"/>
        <v>1</v>
      </c>
      <c r="P89" s="32">
        <f t="shared" si="47"/>
        <v>48061</v>
      </c>
      <c r="Q89" s="33">
        <f t="shared" si="56"/>
        <v>-171572.51</v>
      </c>
      <c r="R89" s="34">
        <f t="shared" si="57"/>
        <v>268</v>
      </c>
      <c r="S89" s="35">
        <f t="shared" si="36"/>
        <v>-98.65</v>
      </c>
      <c r="T89" s="36">
        <f t="shared" si="48"/>
        <v>169.35</v>
      </c>
      <c r="U89" s="41">
        <f t="shared" si="58"/>
        <v>0.14399999999999999</v>
      </c>
      <c r="V89" s="38">
        <f t="shared" si="49"/>
        <v>1.18</v>
      </c>
      <c r="W89" s="73">
        <f t="shared" si="50"/>
        <v>97.47</v>
      </c>
      <c r="X89" s="55">
        <f t="shared" si="51"/>
        <v>-171403.16</v>
      </c>
      <c r="Y89" s="105">
        <f t="shared" si="52"/>
        <v>48091</v>
      </c>
      <c r="Z89" s="9">
        <f t="shared" si="37"/>
        <v>421.67</v>
      </c>
      <c r="AA89" s="40">
        <f t="shared" si="59"/>
        <v>2.75E-2</v>
      </c>
      <c r="AB89" s="58">
        <f t="shared" si="38"/>
        <v>-89.25</v>
      </c>
      <c r="AC89" s="6">
        <f t="shared" si="39"/>
        <v>332.42</v>
      </c>
    </row>
    <row r="90" spans="1:29" ht="13.15" x14ac:dyDescent="0.35">
      <c r="A90" s="47" t="str">
        <f t="shared" si="40"/>
        <v>x</v>
      </c>
      <c r="B90" s="32">
        <f t="shared" si="41"/>
        <v>0</v>
      </c>
      <c r="C90" s="33" t="str">
        <f t="shared" si="42"/>
        <v/>
      </c>
      <c r="D90" s="34" t="str">
        <f t="shared" si="43"/>
        <v/>
      </c>
      <c r="E90" s="35" t="str">
        <f t="shared" si="33"/>
        <v/>
      </c>
      <c r="F90" s="36" t="str">
        <f t="shared" si="29"/>
        <v/>
      </c>
      <c r="G90" s="41" t="str">
        <f t="shared" si="44"/>
        <v/>
      </c>
      <c r="H90" s="38" t="str">
        <f t="shared" si="30"/>
        <v/>
      </c>
      <c r="I90" s="39" t="str">
        <f t="shared" si="45"/>
        <v/>
      </c>
      <c r="J90" s="73" t="str">
        <f t="shared" si="34"/>
        <v/>
      </c>
      <c r="K90" s="55" t="str">
        <f t="shared" si="35"/>
        <v/>
      </c>
      <c r="L90" s="117">
        <f t="shared" si="53"/>
        <v>48092</v>
      </c>
      <c r="M90" s="117">
        <f t="shared" si="54"/>
        <v>48121</v>
      </c>
      <c r="N90" s="87">
        <f t="shared" si="46"/>
        <v>0</v>
      </c>
      <c r="O90" s="95">
        <f t="shared" si="55"/>
        <v>0</v>
      </c>
      <c r="P90" s="32">
        <f t="shared" si="47"/>
        <v>0</v>
      </c>
      <c r="Q90" s="33" t="str">
        <f t="shared" si="56"/>
        <v/>
      </c>
      <c r="R90" s="34" t="str">
        <f t="shared" si="57"/>
        <v/>
      </c>
      <c r="S90" s="35" t="str">
        <f t="shared" si="36"/>
        <v/>
      </c>
      <c r="T90" s="36" t="str">
        <f t="shared" si="48"/>
        <v/>
      </c>
      <c r="U90" s="41" t="str">
        <f t="shared" si="58"/>
        <v/>
      </c>
      <c r="V90" s="38" t="str">
        <f t="shared" si="49"/>
        <v/>
      </c>
      <c r="W90" s="73" t="str">
        <f t="shared" si="50"/>
        <v/>
      </c>
      <c r="X90" s="55" t="str">
        <f t="shared" si="51"/>
        <v/>
      </c>
      <c r="Y90" s="105" t="str">
        <f t="shared" si="52"/>
        <v/>
      </c>
      <c r="Z90" s="9" t="str">
        <f t="shared" si="37"/>
        <v/>
      </c>
      <c r="AA90" s="40" t="str">
        <f t="shared" si="59"/>
        <v/>
      </c>
      <c r="AB90" s="58" t="str">
        <f t="shared" si="38"/>
        <v/>
      </c>
      <c r="AC90" s="6" t="str">
        <f t="shared" si="39"/>
        <v/>
      </c>
    </row>
    <row r="91" spans="1:29" ht="13.15" x14ac:dyDescent="0.35">
      <c r="A91" s="47" t="str">
        <f t="shared" si="40"/>
        <v>x</v>
      </c>
      <c r="B91" s="32">
        <f t="shared" si="41"/>
        <v>0</v>
      </c>
      <c r="C91" s="33" t="str">
        <f t="shared" si="42"/>
        <v/>
      </c>
      <c r="D91" s="34" t="str">
        <f t="shared" si="43"/>
        <v/>
      </c>
      <c r="E91" s="35" t="str">
        <f t="shared" si="33"/>
        <v/>
      </c>
      <c r="F91" s="36" t="str">
        <f t="shared" si="29"/>
        <v/>
      </c>
      <c r="G91" s="41" t="str">
        <f t="shared" si="44"/>
        <v/>
      </c>
      <c r="H91" s="38" t="str">
        <f t="shared" si="30"/>
        <v/>
      </c>
      <c r="I91" s="39" t="str">
        <f t="shared" si="45"/>
        <v/>
      </c>
      <c r="J91" s="73" t="str">
        <f t="shared" si="34"/>
        <v/>
      </c>
      <c r="K91" s="55" t="str">
        <f t="shared" si="35"/>
        <v/>
      </c>
      <c r="L91" s="117">
        <f t="shared" si="53"/>
        <v>48122</v>
      </c>
      <c r="M91" s="117">
        <f t="shared" si="54"/>
        <v>48152</v>
      </c>
      <c r="N91" s="87">
        <f t="shared" si="46"/>
        <v>0</v>
      </c>
      <c r="O91" s="95">
        <f t="shared" si="55"/>
        <v>0</v>
      </c>
      <c r="P91" s="32">
        <f t="shared" si="47"/>
        <v>0</v>
      </c>
      <c r="Q91" s="33" t="str">
        <f t="shared" si="56"/>
        <v/>
      </c>
      <c r="R91" s="34" t="str">
        <f t="shared" si="57"/>
        <v/>
      </c>
      <c r="S91" s="35" t="str">
        <f t="shared" si="36"/>
        <v/>
      </c>
      <c r="T91" s="36" t="str">
        <f t="shared" si="48"/>
        <v/>
      </c>
      <c r="U91" s="41" t="str">
        <f t="shared" si="58"/>
        <v/>
      </c>
      <c r="V91" s="38" t="str">
        <f t="shared" si="49"/>
        <v/>
      </c>
      <c r="W91" s="73" t="str">
        <f t="shared" si="50"/>
        <v/>
      </c>
      <c r="X91" s="55" t="str">
        <f t="shared" si="51"/>
        <v/>
      </c>
      <c r="Y91" s="105" t="str">
        <f t="shared" si="52"/>
        <v/>
      </c>
      <c r="Z91" s="9" t="str">
        <f t="shared" si="37"/>
        <v/>
      </c>
      <c r="AA91" s="40" t="str">
        <f t="shared" si="59"/>
        <v/>
      </c>
      <c r="AB91" s="58" t="str">
        <f t="shared" si="38"/>
        <v/>
      </c>
      <c r="AC91" s="6" t="str">
        <f t="shared" si="39"/>
        <v/>
      </c>
    </row>
    <row r="92" spans="1:29" s="1" customFormat="1" ht="13.15" x14ac:dyDescent="0.4">
      <c r="A92" s="47" t="str">
        <f t="shared" si="40"/>
        <v>x</v>
      </c>
      <c r="B92" s="2">
        <f t="shared" si="41"/>
        <v>0</v>
      </c>
      <c r="C92" s="33" t="str">
        <f t="shared" si="42"/>
        <v/>
      </c>
      <c r="D92" s="34" t="str">
        <f t="shared" si="43"/>
        <v/>
      </c>
      <c r="E92" s="3" t="str">
        <f t="shared" si="33"/>
        <v/>
      </c>
      <c r="F92" s="4" t="str">
        <f t="shared" si="29"/>
        <v/>
      </c>
      <c r="G92" s="41" t="str">
        <f t="shared" si="44"/>
        <v/>
      </c>
      <c r="H92" s="7" t="str">
        <f t="shared" si="30"/>
        <v/>
      </c>
      <c r="I92" s="39" t="str">
        <f t="shared" si="45"/>
        <v/>
      </c>
      <c r="J92" s="73" t="str">
        <f t="shared" si="34"/>
        <v/>
      </c>
      <c r="K92" s="55" t="str">
        <f t="shared" si="35"/>
        <v/>
      </c>
      <c r="L92" s="117">
        <f t="shared" si="53"/>
        <v>48153</v>
      </c>
      <c r="M92" s="117">
        <f t="shared" si="54"/>
        <v>48182</v>
      </c>
      <c r="N92" s="87">
        <f t="shared" si="46"/>
        <v>0</v>
      </c>
      <c r="O92" s="95">
        <f t="shared" si="55"/>
        <v>0</v>
      </c>
      <c r="P92" s="2">
        <f t="shared" si="47"/>
        <v>0</v>
      </c>
      <c r="Q92" s="33" t="str">
        <f t="shared" si="56"/>
        <v/>
      </c>
      <c r="R92" s="34" t="str">
        <f t="shared" si="57"/>
        <v/>
      </c>
      <c r="S92" s="3" t="str">
        <f t="shared" si="36"/>
        <v/>
      </c>
      <c r="T92" s="4" t="str">
        <f t="shared" si="48"/>
        <v/>
      </c>
      <c r="U92" s="41" t="str">
        <f t="shared" si="58"/>
        <v/>
      </c>
      <c r="V92" s="7" t="str">
        <f t="shared" si="49"/>
        <v/>
      </c>
      <c r="W92" s="74" t="str">
        <f t="shared" si="50"/>
        <v/>
      </c>
      <c r="X92" s="55" t="str">
        <f t="shared" si="51"/>
        <v/>
      </c>
      <c r="Y92" s="105" t="str">
        <f t="shared" si="52"/>
        <v/>
      </c>
      <c r="Z92" s="9" t="str">
        <f t="shared" si="37"/>
        <v/>
      </c>
      <c r="AA92" s="40" t="str">
        <f t="shared" si="59"/>
        <v/>
      </c>
      <c r="AB92" s="58" t="str">
        <f t="shared" si="38"/>
        <v/>
      </c>
      <c r="AC92" s="6" t="str">
        <f t="shared" si="39"/>
        <v/>
      </c>
    </row>
    <row r="93" spans="1:29" s="1" customFormat="1" ht="13.15" x14ac:dyDescent="0.4">
      <c r="A93" s="47" t="str">
        <f t="shared" si="40"/>
        <v>x</v>
      </c>
      <c r="B93" s="2">
        <f t="shared" si="41"/>
        <v>0</v>
      </c>
      <c r="C93" s="33" t="str">
        <f t="shared" si="42"/>
        <v/>
      </c>
      <c r="D93" s="34" t="str">
        <f t="shared" si="43"/>
        <v/>
      </c>
      <c r="E93" s="3" t="str">
        <f t="shared" ref="E93:E156" si="60">IF(B93&gt;0,+C93*$E$6/12,"")</f>
        <v/>
      </c>
      <c r="F93" s="4" t="str">
        <f t="shared" ref="F93:F156" si="61">IF(B93&gt;0,+D93+E93,"")</f>
        <v/>
      </c>
      <c r="G93" s="41" t="str">
        <f t="shared" si="44"/>
        <v/>
      </c>
      <c r="H93" s="7" t="str">
        <f t="shared" ref="H93:H156" si="62">IF(B93&gt;0,-E93*G93/12,"")</f>
        <v/>
      </c>
      <c r="I93" s="39" t="str">
        <f t="shared" si="45"/>
        <v/>
      </c>
      <c r="J93" s="73" t="str">
        <f t="shared" si="34"/>
        <v/>
      </c>
      <c r="K93" s="55" t="str">
        <f t="shared" si="35"/>
        <v/>
      </c>
      <c r="L93" s="117">
        <f t="shared" si="53"/>
        <v>48183</v>
      </c>
      <c r="M93" s="117">
        <f t="shared" si="54"/>
        <v>48213</v>
      </c>
      <c r="N93" s="87">
        <f t="shared" si="46"/>
        <v>0</v>
      </c>
      <c r="O93" s="95">
        <f t="shared" si="55"/>
        <v>0</v>
      </c>
      <c r="P93" s="2">
        <f t="shared" si="47"/>
        <v>0</v>
      </c>
      <c r="Q93" s="33" t="str">
        <f t="shared" si="56"/>
        <v/>
      </c>
      <c r="R93" s="34" t="str">
        <f t="shared" si="57"/>
        <v/>
      </c>
      <c r="S93" s="3" t="str">
        <f t="shared" si="36"/>
        <v/>
      </c>
      <c r="T93" s="4" t="str">
        <f t="shared" si="48"/>
        <v/>
      </c>
      <c r="U93" s="41" t="str">
        <f t="shared" si="58"/>
        <v/>
      </c>
      <c r="V93" s="7" t="str">
        <f t="shared" si="49"/>
        <v/>
      </c>
      <c r="W93" s="74" t="str">
        <f t="shared" si="50"/>
        <v/>
      </c>
      <c r="X93" s="55" t="str">
        <f t="shared" si="51"/>
        <v/>
      </c>
      <c r="Y93" s="105" t="str">
        <f t="shared" si="52"/>
        <v/>
      </c>
      <c r="Z93" s="9" t="str">
        <f t="shared" si="37"/>
        <v/>
      </c>
      <c r="AA93" s="40" t="str">
        <f t="shared" si="59"/>
        <v/>
      </c>
      <c r="AB93" s="58" t="str">
        <f t="shared" si="38"/>
        <v/>
      </c>
      <c r="AC93" s="6" t="str">
        <f t="shared" si="39"/>
        <v/>
      </c>
    </row>
    <row r="94" spans="1:29" s="1" customFormat="1" ht="13.15" x14ac:dyDescent="0.4">
      <c r="A94" s="47" t="str">
        <f t="shared" si="40"/>
        <v>x</v>
      </c>
      <c r="B94" s="2">
        <f t="shared" si="41"/>
        <v>0</v>
      </c>
      <c r="C94" s="33" t="str">
        <f t="shared" si="42"/>
        <v/>
      </c>
      <c r="D94" s="34" t="str">
        <f t="shared" si="43"/>
        <v/>
      </c>
      <c r="E94" s="3" t="str">
        <f t="shared" si="60"/>
        <v/>
      </c>
      <c r="F94" s="4" t="str">
        <f t="shared" si="61"/>
        <v/>
      </c>
      <c r="G94" s="41" t="str">
        <f t="shared" si="44"/>
        <v/>
      </c>
      <c r="H94" s="7" t="str">
        <f t="shared" si="62"/>
        <v/>
      </c>
      <c r="I94" s="39" t="str">
        <f t="shared" si="45"/>
        <v/>
      </c>
      <c r="J94" s="73" t="str">
        <f t="shared" si="34"/>
        <v/>
      </c>
      <c r="K94" s="55" t="str">
        <f t="shared" si="35"/>
        <v/>
      </c>
      <c r="L94" s="117">
        <f t="shared" si="53"/>
        <v>48214</v>
      </c>
      <c r="M94" s="117">
        <f t="shared" si="54"/>
        <v>48244</v>
      </c>
      <c r="N94" s="87">
        <f t="shared" si="46"/>
        <v>0</v>
      </c>
      <c r="O94" s="95">
        <f t="shared" si="55"/>
        <v>0</v>
      </c>
      <c r="P94" s="2">
        <f t="shared" si="47"/>
        <v>0</v>
      </c>
      <c r="Q94" s="33" t="str">
        <f t="shared" si="56"/>
        <v/>
      </c>
      <c r="R94" s="34" t="str">
        <f t="shared" si="57"/>
        <v/>
      </c>
      <c r="S94" s="3" t="str">
        <f t="shared" si="36"/>
        <v/>
      </c>
      <c r="T94" s="4" t="str">
        <f t="shared" si="48"/>
        <v/>
      </c>
      <c r="U94" s="41" t="str">
        <f t="shared" si="58"/>
        <v/>
      </c>
      <c r="V94" s="7" t="str">
        <f t="shared" si="49"/>
        <v/>
      </c>
      <c r="W94" s="74" t="str">
        <f t="shared" si="50"/>
        <v/>
      </c>
      <c r="X94" s="55" t="str">
        <f t="shared" si="51"/>
        <v/>
      </c>
      <c r="Y94" s="105" t="str">
        <f t="shared" si="52"/>
        <v/>
      </c>
      <c r="Z94" s="9" t="str">
        <f t="shared" si="37"/>
        <v/>
      </c>
      <c r="AA94" s="40" t="str">
        <f t="shared" si="59"/>
        <v/>
      </c>
      <c r="AB94" s="58" t="str">
        <f t="shared" si="38"/>
        <v/>
      </c>
      <c r="AC94" s="6" t="str">
        <f t="shared" si="39"/>
        <v/>
      </c>
    </row>
    <row r="95" spans="1:29" s="1" customFormat="1" ht="13.15" x14ac:dyDescent="0.4">
      <c r="A95" s="47" t="str">
        <f t="shared" si="40"/>
        <v>x</v>
      </c>
      <c r="B95" s="2">
        <f t="shared" si="41"/>
        <v>0</v>
      </c>
      <c r="C95" s="33" t="str">
        <f t="shared" si="42"/>
        <v/>
      </c>
      <c r="D95" s="34" t="str">
        <f t="shared" si="43"/>
        <v/>
      </c>
      <c r="E95" s="3" t="str">
        <f t="shared" si="60"/>
        <v/>
      </c>
      <c r="F95" s="4" t="str">
        <f t="shared" si="61"/>
        <v/>
      </c>
      <c r="G95" s="41" t="str">
        <f t="shared" si="44"/>
        <v/>
      </c>
      <c r="H95" s="7" t="str">
        <f t="shared" si="62"/>
        <v/>
      </c>
      <c r="I95" s="39" t="str">
        <f t="shared" si="45"/>
        <v/>
      </c>
      <c r="J95" s="73" t="str">
        <f t="shared" si="34"/>
        <v/>
      </c>
      <c r="K95" s="55" t="str">
        <f t="shared" si="35"/>
        <v/>
      </c>
      <c r="L95" s="117">
        <f t="shared" si="53"/>
        <v>48245</v>
      </c>
      <c r="M95" s="117">
        <f t="shared" si="54"/>
        <v>48273</v>
      </c>
      <c r="N95" s="87">
        <f t="shared" si="46"/>
        <v>0</v>
      </c>
      <c r="O95" s="95">
        <f t="shared" si="55"/>
        <v>0</v>
      </c>
      <c r="P95" s="2">
        <f t="shared" si="47"/>
        <v>0</v>
      </c>
      <c r="Q95" s="33" t="str">
        <f t="shared" si="56"/>
        <v/>
      </c>
      <c r="R95" s="34" t="str">
        <f t="shared" si="57"/>
        <v/>
      </c>
      <c r="S95" s="3" t="str">
        <f t="shared" si="36"/>
        <v/>
      </c>
      <c r="T95" s="4" t="str">
        <f t="shared" si="48"/>
        <v/>
      </c>
      <c r="U95" s="41" t="str">
        <f t="shared" si="58"/>
        <v/>
      </c>
      <c r="V95" s="7" t="str">
        <f t="shared" si="49"/>
        <v/>
      </c>
      <c r="W95" s="74" t="str">
        <f t="shared" si="50"/>
        <v/>
      </c>
      <c r="X95" s="55" t="str">
        <f t="shared" si="51"/>
        <v/>
      </c>
      <c r="Y95" s="105" t="str">
        <f t="shared" si="52"/>
        <v/>
      </c>
      <c r="Z95" s="9" t="str">
        <f t="shared" si="37"/>
        <v/>
      </c>
      <c r="AA95" s="40" t="str">
        <f t="shared" si="59"/>
        <v/>
      </c>
      <c r="AB95" s="58" t="str">
        <f t="shared" si="38"/>
        <v/>
      </c>
      <c r="AC95" s="6" t="str">
        <f t="shared" si="39"/>
        <v/>
      </c>
    </row>
    <row r="96" spans="1:29" s="1" customFormat="1" ht="13.15" x14ac:dyDescent="0.4">
      <c r="A96" s="47" t="str">
        <f t="shared" si="40"/>
        <v>x</v>
      </c>
      <c r="B96" s="2">
        <f t="shared" si="41"/>
        <v>0</v>
      </c>
      <c r="C96" s="33" t="str">
        <f t="shared" si="42"/>
        <v/>
      </c>
      <c r="D96" s="34" t="str">
        <f t="shared" si="43"/>
        <v/>
      </c>
      <c r="E96" s="3" t="str">
        <f t="shared" si="60"/>
        <v/>
      </c>
      <c r="F96" s="4" t="str">
        <f t="shared" si="61"/>
        <v/>
      </c>
      <c r="G96" s="41" t="str">
        <f t="shared" si="44"/>
        <v/>
      </c>
      <c r="H96" s="7" t="str">
        <f t="shared" si="62"/>
        <v/>
      </c>
      <c r="I96" s="39" t="str">
        <f t="shared" si="45"/>
        <v/>
      </c>
      <c r="J96" s="73" t="str">
        <f t="shared" si="34"/>
        <v/>
      </c>
      <c r="K96" s="55" t="str">
        <f t="shared" si="35"/>
        <v/>
      </c>
      <c r="L96" s="117">
        <f t="shared" si="53"/>
        <v>48274</v>
      </c>
      <c r="M96" s="117">
        <f t="shared" si="54"/>
        <v>48304</v>
      </c>
      <c r="N96" s="87">
        <f t="shared" si="46"/>
        <v>0</v>
      </c>
      <c r="O96" s="95">
        <f t="shared" si="55"/>
        <v>0</v>
      </c>
      <c r="P96" s="2">
        <f t="shared" si="47"/>
        <v>0</v>
      </c>
      <c r="Q96" s="33" t="str">
        <f t="shared" si="56"/>
        <v/>
      </c>
      <c r="R96" s="34" t="str">
        <f t="shared" si="57"/>
        <v/>
      </c>
      <c r="S96" s="3" t="str">
        <f t="shared" si="36"/>
        <v/>
      </c>
      <c r="T96" s="4" t="str">
        <f t="shared" si="48"/>
        <v/>
      </c>
      <c r="U96" s="41" t="str">
        <f t="shared" si="58"/>
        <v/>
      </c>
      <c r="V96" s="7" t="str">
        <f t="shared" si="49"/>
        <v/>
      </c>
      <c r="W96" s="74" t="str">
        <f t="shared" si="50"/>
        <v/>
      </c>
      <c r="X96" s="55" t="str">
        <f t="shared" si="51"/>
        <v/>
      </c>
      <c r="Y96" s="105" t="str">
        <f t="shared" si="52"/>
        <v/>
      </c>
      <c r="Z96" s="9" t="str">
        <f t="shared" si="37"/>
        <v/>
      </c>
      <c r="AA96" s="40" t="str">
        <f t="shared" si="59"/>
        <v/>
      </c>
      <c r="AB96" s="58" t="str">
        <f t="shared" si="38"/>
        <v/>
      </c>
      <c r="AC96" s="6" t="str">
        <f t="shared" si="39"/>
        <v/>
      </c>
    </row>
    <row r="97" spans="1:29" s="1" customFormat="1" ht="13.15" x14ac:dyDescent="0.4">
      <c r="A97" s="47" t="str">
        <f t="shared" si="40"/>
        <v>x</v>
      </c>
      <c r="B97" s="2">
        <f t="shared" si="41"/>
        <v>0</v>
      </c>
      <c r="C97" s="33" t="str">
        <f t="shared" si="42"/>
        <v/>
      </c>
      <c r="D97" s="34" t="str">
        <f t="shared" si="43"/>
        <v/>
      </c>
      <c r="E97" s="3" t="str">
        <f t="shared" si="60"/>
        <v/>
      </c>
      <c r="F97" s="4" t="str">
        <f t="shared" si="61"/>
        <v/>
      </c>
      <c r="G97" s="41" t="str">
        <f t="shared" si="44"/>
        <v/>
      </c>
      <c r="H97" s="7" t="str">
        <f t="shared" si="62"/>
        <v/>
      </c>
      <c r="I97" s="39" t="str">
        <f t="shared" si="45"/>
        <v/>
      </c>
      <c r="J97" s="73" t="str">
        <f t="shared" si="34"/>
        <v/>
      </c>
      <c r="K97" s="55" t="str">
        <f t="shared" si="35"/>
        <v/>
      </c>
      <c r="L97" s="117">
        <f t="shared" si="53"/>
        <v>48305</v>
      </c>
      <c r="M97" s="117">
        <f t="shared" si="54"/>
        <v>48334</v>
      </c>
      <c r="N97" s="87">
        <f t="shared" si="46"/>
        <v>0</v>
      </c>
      <c r="O97" s="95">
        <f t="shared" si="55"/>
        <v>0</v>
      </c>
      <c r="P97" s="2">
        <f t="shared" si="47"/>
        <v>0</v>
      </c>
      <c r="Q97" s="33" t="str">
        <f t="shared" si="56"/>
        <v/>
      </c>
      <c r="R97" s="34" t="str">
        <f t="shared" si="57"/>
        <v/>
      </c>
      <c r="S97" s="3" t="str">
        <f t="shared" si="36"/>
        <v/>
      </c>
      <c r="T97" s="4" t="str">
        <f t="shared" si="48"/>
        <v/>
      </c>
      <c r="U97" s="41" t="str">
        <f t="shared" si="58"/>
        <v/>
      </c>
      <c r="V97" s="7" t="str">
        <f t="shared" si="49"/>
        <v/>
      </c>
      <c r="W97" s="74" t="str">
        <f t="shared" si="50"/>
        <v/>
      </c>
      <c r="X97" s="55" t="str">
        <f t="shared" si="51"/>
        <v/>
      </c>
      <c r="Y97" s="105" t="str">
        <f t="shared" si="52"/>
        <v/>
      </c>
      <c r="Z97" s="9" t="str">
        <f t="shared" si="37"/>
        <v/>
      </c>
      <c r="AA97" s="40" t="str">
        <f t="shared" si="59"/>
        <v/>
      </c>
      <c r="AB97" s="58" t="str">
        <f t="shared" si="38"/>
        <v/>
      </c>
      <c r="AC97" s="6" t="str">
        <f t="shared" si="39"/>
        <v/>
      </c>
    </row>
    <row r="98" spans="1:29" s="1" customFormat="1" ht="13.15" x14ac:dyDescent="0.4">
      <c r="A98" s="47" t="str">
        <f t="shared" si="40"/>
        <v>x</v>
      </c>
      <c r="B98" s="2">
        <f t="shared" si="41"/>
        <v>0</v>
      </c>
      <c r="C98" s="33" t="str">
        <f t="shared" si="42"/>
        <v/>
      </c>
      <c r="D98" s="34" t="str">
        <f t="shared" si="43"/>
        <v/>
      </c>
      <c r="E98" s="3" t="str">
        <f t="shared" si="60"/>
        <v/>
      </c>
      <c r="F98" s="4" t="str">
        <f t="shared" si="61"/>
        <v/>
      </c>
      <c r="G98" s="41" t="str">
        <f t="shared" si="44"/>
        <v/>
      </c>
      <c r="H98" s="7" t="str">
        <f t="shared" si="62"/>
        <v/>
      </c>
      <c r="I98" s="39" t="str">
        <f t="shared" si="45"/>
        <v/>
      </c>
      <c r="J98" s="73" t="str">
        <f t="shared" si="34"/>
        <v/>
      </c>
      <c r="K98" s="55" t="str">
        <f t="shared" si="35"/>
        <v/>
      </c>
      <c r="L98" s="117">
        <f t="shared" si="53"/>
        <v>48335</v>
      </c>
      <c r="M98" s="117">
        <f t="shared" si="54"/>
        <v>48365</v>
      </c>
      <c r="N98" s="87">
        <f t="shared" si="46"/>
        <v>0</v>
      </c>
      <c r="O98" s="95">
        <f t="shared" si="55"/>
        <v>0</v>
      </c>
      <c r="P98" s="2">
        <f t="shared" si="47"/>
        <v>0</v>
      </c>
      <c r="Q98" s="33" t="str">
        <f t="shared" si="56"/>
        <v/>
      </c>
      <c r="R98" s="34" t="str">
        <f t="shared" si="57"/>
        <v/>
      </c>
      <c r="S98" s="3" t="str">
        <f t="shared" si="36"/>
        <v/>
      </c>
      <c r="T98" s="4" t="str">
        <f t="shared" si="48"/>
        <v/>
      </c>
      <c r="U98" s="41" t="str">
        <f t="shared" si="58"/>
        <v/>
      </c>
      <c r="V98" s="7" t="str">
        <f t="shared" si="49"/>
        <v/>
      </c>
      <c r="W98" s="74" t="str">
        <f t="shared" si="50"/>
        <v/>
      </c>
      <c r="X98" s="55" t="str">
        <f t="shared" si="51"/>
        <v/>
      </c>
      <c r="Y98" s="105" t="str">
        <f t="shared" si="52"/>
        <v/>
      </c>
      <c r="Z98" s="9" t="str">
        <f t="shared" si="37"/>
        <v/>
      </c>
      <c r="AA98" s="40" t="str">
        <f t="shared" si="59"/>
        <v/>
      </c>
      <c r="AB98" s="58" t="str">
        <f t="shared" si="38"/>
        <v/>
      </c>
      <c r="AC98" s="6" t="str">
        <f t="shared" si="39"/>
        <v/>
      </c>
    </row>
    <row r="99" spans="1:29" s="1" customFormat="1" ht="13.15" x14ac:dyDescent="0.4">
      <c r="A99" s="47" t="str">
        <f t="shared" si="40"/>
        <v>x</v>
      </c>
      <c r="B99" s="2">
        <f t="shared" si="41"/>
        <v>0</v>
      </c>
      <c r="C99" s="33" t="str">
        <f t="shared" si="42"/>
        <v/>
      </c>
      <c r="D99" s="34" t="str">
        <f t="shared" si="43"/>
        <v/>
      </c>
      <c r="E99" s="3" t="str">
        <f t="shared" si="60"/>
        <v/>
      </c>
      <c r="F99" s="4" t="str">
        <f t="shared" si="61"/>
        <v/>
      </c>
      <c r="G99" s="41" t="str">
        <f t="shared" si="44"/>
        <v/>
      </c>
      <c r="H99" s="7" t="str">
        <f t="shared" si="62"/>
        <v/>
      </c>
      <c r="I99" s="39" t="str">
        <f t="shared" si="45"/>
        <v/>
      </c>
      <c r="J99" s="73" t="str">
        <f t="shared" si="34"/>
        <v/>
      </c>
      <c r="K99" s="55" t="str">
        <f t="shared" si="35"/>
        <v/>
      </c>
      <c r="L99" s="117">
        <f t="shared" si="53"/>
        <v>48366</v>
      </c>
      <c r="M99" s="117">
        <f t="shared" si="54"/>
        <v>48395</v>
      </c>
      <c r="N99" s="87">
        <f t="shared" si="46"/>
        <v>0</v>
      </c>
      <c r="O99" s="95">
        <f t="shared" si="55"/>
        <v>0</v>
      </c>
      <c r="P99" s="2">
        <f t="shared" si="47"/>
        <v>0</v>
      </c>
      <c r="Q99" s="33" t="str">
        <f t="shared" si="56"/>
        <v/>
      </c>
      <c r="R99" s="34" t="str">
        <f t="shared" si="57"/>
        <v/>
      </c>
      <c r="S99" s="3" t="str">
        <f t="shared" si="36"/>
        <v/>
      </c>
      <c r="T99" s="4" t="str">
        <f t="shared" si="48"/>
        <v/>
      </c>
      <c r="U99" s="41" t="str">
        <f t="shared" si="58"/>
        <v/>
      </c>
      <c r="V99" s="7" t="str">
        <f t="shared" si="49"/>
        <v/>
      </c>
      <c r="W99" s="74" t="str">
        <f t="shared" si="50"/>
        <v/>
      </c>
      <c r="X99" s="55" t="str">
        <f t="shared" si="51"/>
        <v/>
      </c>
      <c r="Y99" s="105" t="str">
        <f t="shared" si="52"/>
        <v/>
      </c>
      <c r="Z99" s="9" t="str">
        <f t="shared" si="37"/>
        <v/>
      </c>
      <c r="AA99" s="40" t="str">
        <f t="shared" si="59"/>
        <v/>
      </c>
      <c r="AB99" s="58" t="str">
        <f t="shared" si="38"/>
        <v/>
      </c>
      <c r="AC99" s="6" t="str">
        <f t="shared" si="39"/>
        <v/>
      </c>
    </row>
    <row r="100" spans="1:29" s="1" customFormat="1" ht="13.15" x14ac:dyDescent="0.4">
      <c r="A100" s="47" t="str">
        <f t="shared" si="40"/>
        <v>x</v>
      </c>
      <c r="B100" s="2">
        <f t="shared" si="41"/>
        <v>0</v>
      </c>
      <c r="C100" s="33" t="str">
        <f t="shared" si="42"/>
        <v/>
      </c>
      <c r="D100" s="34" t="str">
        <f t="shared" si="43"/>
        <v/>
      </c>
      <c r="E100" s="3" t="str">
        <f t="shared" si="60"/>
        <v/>
      </c>
      <c r="F100" s="4" t="str">
        <f t="shared" si="61"/>
        <v/>
      </c>
      <c r="G100" s="41" t="str">
        <f t="shared" si="44"/>
        <v/>
      </c>
      <c r="H100" s="7" t="str">
        <f t="shared" si="62"/>
        <v/>
      </c>
      <c r="I100" s="39" t="str">
        <f t="shared" si="45"/>
        <v/>
      </c>
      <c r="J100" s="73" t="str">
        <f t="shared" si="34"/>
        <v/>
      </c>
      <c r="K100" s="55" t="str">
        <f t="shared" si="35"/>
        <v/>
      </c>
      <c r="L100" s="117">
        <f t="shared" si="53"/>
        <v>48396</v>
      </c>
      <c r="M100" s="117">
        <f t="shared" si="54"/>
        <v>48426</v>
      </c>
      <c r="N100" s="87">
        <f t="shared" si="46"/>
        <v>0</v>
      </c>
      <c r="O100" s="95">
        <f t="shared" si="55"/>
        <v>0</v>
      </c>
      <c r="P100" s="2">
        <f t="shared" si="47"/>
        <v>0</v>
      </c>
      <c r="Q100" s="33" t="str">
        <f t="shared" si="56"/>
        <v/>
      </c>
      <c r="R100" s="34" t="str">
        <f t="shared" si="57"/>
        <v/>
      </c>
      <c r="S100" s="3" t="str">
        <f t="shared" si="36"/>
        <v/>
      </c>
      <c r="T100" s="4" t="str">
        <f t="shared" si="48"/>
        <v/>
      </c>
      <c r="U100" s="41" t="str">
        <f t="shared" si="58"/>
        <v/>
      </c>
      <c r="V100" s="7" t="str">
        <f t="shared" si="49"/>
        <v/>
      </c>
      <c r="W100" s="74" t="str">
        <f t="shared" si="50"/>
        <v/>
      </c>
      <c r="X100" s="55" t="str">
        <f t="shared" si="51"/>
        <v/>
      </c>
      <c r="Y100" s="105" t="str">
        <f t="shared" si="52"/>
        <v/>
      </c>
      <c r="Z100" s="9" t="str">
        <f t="shared" si="37"/>
        <v/>
      </c>
      <c r="AA100" s="40" t="str">
        <f t="shared" si="59"/>
        <v/>
      </c>
      <c r="AB100" s="58" t="str">
        <f t="shared" si="38"/>
        <v/>
      </c>
      <c r="AC100" s="6" t="str">
        <f t="shared" si="39"/>
        <v/>
      </c>
    </row>
    <row r="101" spans="1:29" s="1" customFormat="1" ht="13.15" x14ac:dyDescent="0.4">
      <c r="A101" s="47" t="str">
        <f t="shared" si="40"/>
        <v>x</v>
      </c>
      <c r="B101" s="2">
        <f t="shared" si="41"/>
        <v>0</v>
      </c>
      <c r="C101" s="33" t="str">
        <f t="shared" si="42"/>
        <v/>
      </c>
      <c r="D101" s="34" t="str">
        <f t="shared" si="43"/>
        <v/>
      </c>
      <c r="E101" s="3" t="str">
        <f t="shared" si="60"/>
        <v/>
      </c>
      <c r="F101" s="4" t="str">
        <f t="shared" si="61"/>
        <v/>
      </c>
      <c r="G101" s="41" t="str">
        <f t="shared" si="44"/>
        <v/>
      </c>
      <c r="H101" s="7" t="str">
        <f t="shared" si="62"/>
        <v/>
      </c>
      <c r="I101" s="39" t="str">
        <f t="shared" si="45"/>
        <v/>
      </c>
      <c r="J101" s="73" t="str">
        <f t="shared" si="34"/>
        <v/>
      </c>
      <c r="K101" s="55" t="str">
        <f t="shared" si="35"/>
        <v/>
      </c>
      <c r="L101" s="117">
        <f t="shared" si="53"/>
        <v>48427</v>
      </c>
      <c r="M101" s="117">
        <f t="shared" si="54"/>
        <v>48457</v>
      </c>
      <c r="N101" s="87">
        <f t="shared" si="46"/>
        <v>0</v>
      </c>
      <c r="O101" s="95">
        <f t="shared" si="55"/>
        <v>0</v>
      </c>
      <c r="P101" s="2">
        <f t="shared" si="47"/>
        <v>0</v>
      </c>
      <c r="Q101" s="33" t="str">
        <f t="shared" si="56"/>
        <v/>
      </c>
      <c r="R101" s="34" t="str">
        <f t="shared" si="57"/>
        <v/>
      </c>
      <c r="S101" s="3" t="str">
        <f t="shared" si="36"/>
        <v/>
      </c>
      <c r="T101" s="4" t="str">
        <f t="shared" si="48"/>
        <v/>
      </c>
      <c r="U101" s="41" t="str">
        <f t="shared" si="58"/>
        <v/>
      </c>
      <c r="V101" s="7" t="str">
        <f t="shared" si="49"/>
        <v/>
      </c>
      <c r="W101" s="74" t="str">
        <f t="shared" si="50"/>
        <v/>
      </c>
      <c r="X101" s="55" t="str">
        <f t="shared" si="51"/>
        <v/>
      </c>
      <c r="Y101" s="105" t="str">
        <f t="shared" si="52"/>
        <v/>
      </c>
      <c r="Z101" s="9" t="str">
        <f t="shared" si="37"/>
        <v/>
      </c>
      <c r="AA101" s="40" t="str">
        <f t="shared" si="59"/>
        <v/>
      </c>
      <c r="AB101" s="58" t="str">
        <f t="shared" si="38"/>
        <v/>
      </c>
      <c r="AC101" s="6" t="str">
        <f t="shared" si="39"/>
        <v/>
      </c>
    </row>
    <row r="102" spans="1:29" s="1" customFormat="1" ht="13.15" x14ac:dyDescent="0.4">
      <c r="A102" s="47" t="str">
        <f t="shared" si="40"/>
        <v>x</v>
      </c>
      <c r="B102" s="2">
        <f t="shared" si="41"/>
        <v>0</v>
      </c>
      <c r="C102" s="33" t="str">
        <f t="shared" si="42"/>
        <v/>
      </c>
      <c r="D102" s="34" t="str">
        <f t="shared" si="43"/>
        <v/>
      </c>
      <c r="E102" s="3" t="str">
        <f t="shared" si="60"/>
        <v/>
      </c>
      <c r="F102" s="4" t="str">
        <f t="shared" si="61"/>
        <v/>
      </c>
      <c r="G102" s="41" t="str">
        <f t="shared" si="44"/>
        <v/>
      </c>
      <c r="H102" s="7" t="str">
        <f t="shared" si="62"/>
        <v/>
      </c>
      <c r="I102" s="39" t="str">
        <f t="shared" si="45"/>
        <v/>
      </c>
      <c r="J102" s="73" t="str">
        <f t="shared" si="34"/>
        <v/>
      </c>
      <c r="K102" s="55" t="str">
        <f t="shared" si="35"/>
        <v/>
      </c>
      <c r="L102" s="117">
        <f t="shared" si="53"/>
        <v>48458</v>
      </c>
      <c r="M102" s="117">
        <f t="shared" si="54"/>
        <v>48487</v>
      </c>
      <c r="N102" s="87">
        <f t="shared" si="46"/>
        <v>0</v>
      </c>
      <c r="O102" s="95">
        <f t="shared" si="55"/>
        <v>0</v>
      </c>
      <c r="P102" s="2">
        <f t="shared" si="47"/>
        <v>0</v>
      </c>
      <c r="Q102" s="33" t="str">
        <f t="shared" si="56"/>
        <v/>
      </c>
      <c r="R102" s="34" t="str">
        <f t="shared" si="57"/>
        <v/>
      </c>
      <c r="S102" s="3" t="str">
        <f t="shared" si="36"/>
        <v/>
      </c>
      <c r="T102" s="4" t="str">
        <f t="shared" si="48"/>
        <v/>
      </c>
      <c r="U102" s="41" t="str">
        <f t="shared" si="58"/>
        <v/>
      </c>
      <c r="V102" s="7" t="str">
        <f t="shared" si="49"/>
        <v/>
      </c>
      <c r="W102" s="74" t="str">
        <f t="shared" si="50"/>
        <v/>
      </c>
      <c r="X102" s="55" t="str">
        <f t="shared" si="51"/>
        <v/>
      </c>
      <c r="Y102" s="105" t="str">
        <f t="shared" si="52"/>
        <v/>
      </c>
      <c r="Z102" s="9" t="str">
        <f t="shared" si="37"/>
        <v/>
      </c>
      <c r="AA102" s="40" t="str">
        <f t="shared" si="59"/>
        <v/>
      </c>
      <c r="AB102" s="58" t="str">
        <f t="shared" si="38"/>
        <v/>
      </c>
      <c r="AC102" s="6" t="str">
        <f t="shared" si="39"/>
        <v/>
      </c>
    </row>
    <row r="103" spans="1:29" s="1" customFormat="1" ht="13.15" x14ac:dyDescent="0.4">
      <c r="A103" s="47" t="str">
        <f t="shared" si="40"/>
        <v>x</v>
      </c>
      <c r="B103" s="2">
        <f t="shared" si="41"/>
        <v>0</v>
      </c>
      <c r="C103" s="33" t="str">
        <f t="shared" si="42"/>
        <v/>
      </c>
      <c r="D103" s="34" t="str">
        <f t="shared" si="43"/>
        <v/>
      </c>
      <c r="E103" s="3" t="str">
        <f t="shared" si="60"/>
        <v/>
      </c>
      <c r="F103" s="4" t="str">
        <f t="shared" si="61"/>
        <v/>
      </c>
      <c r="G103" s="41" t="str">
        <f t="shared" si="44"/>
        <v/>
      </c>
      <c r="H103" s="7" t="str">
        <f t="shared" si="62"/>
        <v/>
      </c>
      <c r="I103" s="39" t="str">
        <f t="shared" si="45"/>
        <v/>
      </c>
      <c r="J103" s="73" t="str">
        <f t="shared" si="34"/>
        <v/>
      </c>
      <c r="K103" s="55" t="str">
        <f t="shared" si="35"/>
        <v/>
      </c>
      <c r="L103" s="117">
        <f t="shared" si="53"/>
        <v>48488</v>
      </c>
      <c r="M103" s="117">
        <f t="shared" si="54"/>
        <v>48518</v>
      </c>
      <c r="N103" s="87">
        <f t="shared" si="46"/>
        <v>0</v>
      </c>
      <c r="O103" s="95">
        <f t="shared" si="55"/>
        <v>0</v>
      </c>
      <c r="P103" s="2">
        <f t="shared" si="47"/>
        <v>0</v>
      </c>
      <c r="Q103" s="33" t="str">
        <f t="shared" si="56"/>
        <v/>
      </c>
      <c r="R103" s="34" t="str">
        <f t="shared" si="57"/>
        <v/>
      </c>
      <c r="S103" s="3" t="str">
        <f t="shared" si="36"/>
        <v/>
      </c>
      <c r="T103" s="4" t="str">
        <f t="shared" si="48"/>
        <v/>
      </c>
      <c r="U103" s="41" t="str">
        <f t="shared" si="58"/>
        <v/>
      </c>
      <c r="V103" s="7" t="str">
        <f t="shared" si="49"/>
        <v/>
      </c>
      <c r="W103" s="74" t="str">
        <f t="shared" si="50"/>
        <v/>
      </c>
      <c r="X103" s="55" t="str">
        <f t="shared" si="51"/>
        <v/>
      </c>
      <c r="Y103" s="105" t="str">
        <f t="shared" si="52"/>
        <v/>
      </c>
      <c r="Z103" s="9" t="str">
        <f t="shared" si="37"/>
        <v/>
      </c>
      <c r="AA103" s="40" t="str">
        <f t="shared" si="59"/>
        <v/>
      </c>
      <c r="AB103" s="58" t="str">
        <f t="shared" si="38"/>
        <v/>
      </c>
      <c r="AC103" s="6" t="str">
        <f t="shared" si="39"/>
        <v/>
      </c>
    </row>
    <row r="104" spans="1:29" s="1" customFormat="1" ht="13.15" x14ac:dyDescent="0.4">
      <c r="A104" s="47" t="str">
        <f t="shared" si="40"/>
        <v>x</v>
      </c>
      <c r="B104" s="2">
        <f t="shared" si="41"/>
        <v>0</v>
      </c>
      <c r="C104" s="33" t="str">
        <f t="shared" si="42"/>
        <v/>
      </c>
      <c r="D104" s="34" t="str">
        <f t="shared" si="43"/>
        <v/>
      </c>
      <c r="E104" s="3" t="str">
        <f t="shared" si="60"/>
        <v/>
      </c>
      <c r="F104" s="4" t="str">
        <f t="shared" si="61"/>
        <v/>
      </c>
      <c r="G104" s="41" t="str">
        <f t="shared" si="44"/>
        <v/>
      </c>
      <c r="H104" s="7" t="str">
        <f t="shared" si="62"/>
        <v/>
      </c>
      <c r="I104" s="39" t="str">
        <f t="shared" si="45"/>
        <v/>
      </c>
      <c r="J104" s="73" t="str">
        <f t="shared" si="34"/>
        <v/>
      </c>
      <c r="K104" s="55" t="str">
        <f t="shared" si="35"/>
        <v/>
      </c>
      <c r="L104" s="117">
        <f t="shared" si="53"/>
        <v>48519</v>
      </c>
      <c r="M104" s="117">
        <f t="shared" si="54"/>
        <v>48548</v>
      </c>
      <c r="N104" s="87">
        <f t="shared" si="46"/>
        <v>0</v>
      </c>
      <c r="O104" s="95">
        <f t="shared" si="55"/>
        <v>0</v>
      </c>
      <c r="P104" s="2">
        <f t="shared" si="47"/>
        <v>0</v>
      </c>
      <c r="Q104" s="33" t="str">
        <f t="shared" si="56"/>
        <v/>
      </c>
      <c r="R104" s="34" t="str">
        <f t="shared" si="57"/>
        <v/>
      </c>
      <c r="S104" s="3" t="str">
        <f t="shared" si="36"/>
        <v/>
      </c>
      <c r="T104" s="4" t="str">
        <f t="shared" si="48"/>
        <v/>
      </c>
      <c r="U104" s="41" t="str">
        <f t="shared" si="58"/>
        <v/>
      </c>
      <c r="V104" s="7" t="str">
        <f t="shared" si="49"/>
        <v/>
      </c>
      <c r="W104" s="74" t="str">
        <f t="shared" si="50"/>
        <v/>
      </c>
      <c r="X104" s="55" t="str">
        <f t="shared" si="51"/>
        <v/>
      </c>
      <c r="Y104" s="105" t="str">
        <f t="shared" si="52"/>
        <v/>
      </c>
      <c r="Z104" s="9" t="str">
        <f t="shared" si="37"/>
        <v/>
      </c>
      <c r="AA104" s="40" t="str">
        <f t="shared" si="59"/>
        <v/>
      </c>
      <c r="AB104" s="58" t="str">
        <f t="shared" si="38"/>
        <v/>
      </c>
      <c r="AC104" s="6" t="str">
        <f t="shared" si="39"/>
        <v/>
      </c>
    </row>
    <row r="105" spans="1:29" s="1" customFormat="1" ht="13.15" x14ac:dyDescent="0.4">
      <c r="A105" s="47" t="str">
        <f t="shared" si="40"/>
        <v>x</v>
      </c>
      <c r="B105" s="2">
        <f t="shared" si="41"/>
        <v>0</v>
      </c>
      <c r="C105" s="33" t="str">
        <f t="shared" si="42"/>
        <v/>
      </c>
      <c r="D105" s="34" t="str">
        <f t="shared" si="43"/>
        <v/>
      </c>
      <c r="E105" s="3" t="str">
        <f t="shared" si="60"/>
        <v/>
      </c>
      <c r="F105" s="4" t="str">
        <f t="shared" si="61"/>
        <v/>
      </c>
      <c r="G105" s="41" t="str">
        <f t="shared" si="44"/>
        <v/>
      </c>
      <c r="H105" s="7" t="str">
        <f t="shared" si="62"/>
        <v/>
      </c>
      <c r="I105" s="39" t="str">
        <f t="shared" si="45"/>
        <v/>
      </c>
      <c r="J105" s="73" t="str">
        <f t="shared" si="34"/>
        <v/>
      </c>
      <c r="K105" s="55" t="str">
        <f t="shared" si="35"/>
        <v/>
      </c>
      <c r="L105" s="117">
        <f t="shared" si="53"/>
        <v>48549</v>
      </c>
      <c r="M105" s="117">
        <f t="shared" si="54"/>
        <v>48579</v>
      </c>
      <c r="N105" s="87">
        <f t="shared" si="46"/>
        <v>0</v>
      </c>
      <c r="O105" s="95">
        <f t="shared" si="55"/>
        <v>0</v>
      </c>
      <c r="P105" s="2">
        <f t="shared" si="47"/>
        <v>0</v>
      </c>
      <c r="Q105" s="33" t="str">
        <f t="shared" si="56"/>
        <v/>
      </c>
      <c r="R105" s="34" t="str">
        <f t="shared" si="57"/>
        <v/>
      </c>
      <c r="S105" s="3" t="str">
        <f t="shared" si="36"/>
        <v/>
      </c>
      <c r="T105" s="4" t="str">
        <f t="shared" si="48"/>
        <v/>
      </c>
      <c r="U105" s="41" t="str">
        <f t="shared" si="58"/>
        <v/>
      </c>
      <c r="V105" s="7" t="str">
        <f t="shared" si="49"/>
        <v/>
      </c>
      <c r="W105" s="74" t="str">
        <f t="shared" si="50"/>
        <v/>
      </c>
      <c r="X105" s="55" t="str">
        <f t="shared" si="51"/>
        <v/>
      </c>
      <c r="Y105" s="105" t="str">
        <f t="shared" si="52"/>
        <v/>
      </c>
      <c r="Z105" s="9" t="str">
        <f t="shared" si="37"/>
        <v/>
      </c>
      <c r="AA105" s="40" t="str">
        <f t="shared" si="59"/>
        <v/>
      </c>
      <c r="AB105" s="58" t="str">
        <f t="shared" si="38"/>
        <v/>
      </c>
      <c r="AC105" s="6" t="str">
        <f t="shared" si="39"/>
        <v/>
      </c>
    </row>
    <row r="106" spans="1:29" s="1" customFormat="1" ht="13.15" x14ac:dyDescent="0.4">
      <c r="A106" s="47" t="str">
        <f t="shared" si="40"/>
        <v>x</v>
      </c>
      <c r="B106" s="2">
        <f t="shared" si="41"/>
        <v>0</v>
      </c>
      <c r="C106" s="33" t="str">
        <f t="shared" si="42"/>
        <v/>
      </c>
      <c r="D106" s="34" t="str">
        <f t="shared" si="43"/>
        <v/>
      </c>
      <c r="E106" s="3" t="str">
        <f t="shared" si="60"/>
        <v/>
      </c>
      <c r="F106" s="4" t="str">
        <f t="shared" si="61"/>
        <v/>
      </c>
      <c r="G106" s="41" t="str">
        <f t="shared" si="44"/>
        <v/>
      </c>
      <c r="H106" s="7" t="str">
        <f t="shared" si="62"/>
        <v/>
      </c>
      <c r="I106" s="39" t="str">
        <f t="shared" si="45"/>
        <v/>
      </c>
      <c r="J106" s="73" t="str">
        <f t="shared" si="34"/>
        <v/>
      </c>
      <c r="K106" s="55" t="str">
        <f t="shared" si="35"/>
        <v/>
      </c>
      <c r="L106" s="117">
        <f t="shared" si="53"/>
        <v>48580</v>
      </c>
      <c r="M106" s="117">
        <f t="shared" si="54"/>
        <v>48610</v>
      </c>
      <c r="N106" s="87">
        <f t="shared" si="46"/>
        <v>0</v>
      </c>
      <c r="O106" s="95">
        <f t="shared" si="55"/>
        <v>0</v>
      </c>
      <c r="P106" s="2">
        <f t="shared" si="47"/>
        <v>0</v>
      </c>
      <c r="Q106" s="33" t="str">
        <f t="shared" si="56"/>
        <v/>
      </c>
      <c r="R106" s="34" t="str">
        <f t="shared" si="57"/>
        <v/>
      </c>
      <c r="S106" s="3" t="str">
        <f t="shared" si="36"/>
        <v/>
      </c>
      <c r="T106" s="4" t="str">
        <f t="shared" si="48"/>
        <v/>
      </c>
      <c r="U106" s="41" t="str">
        <f t="shared" si="58"/>
        <v/>
      </c>
      <c r="V106" s="7" t="str">
        <f t="shared" si="49"/>
        <v/>
      </c>
      <c r="W106" s="74" t="str">
        <f t="shared" si="50"/>
        <v/>
      </c>
      <c r="X106" s="55" t="str">
        <f t="shared" si="51"/>
        <v/>
      </c>
      <c r="Y106" s="105" t="str">
        <f t="shared" si="52"/>
        <v/>
      </c>
      <c r="Z106" s="9" t="str">
        <f t="shared" si="37"/>
        <v/>
      </c>
      <c r="AA106" s="40" t="str">
        <f t="shared" si="59"/>
        <v/>
      </c>
      <c r="AB106" s="58" t="str">
        <f t="shared" si="38"/>
        <v/>
      </c>
      <c r="AC106" s="6" t="str">
        <f t="shared" si="39"/>
        <v/>
      </c>
    </row>
    <row r="107" spans="1:29" s="1" customFormat="1" ht="13.15" x14ac:dyDescent="0.4">
      <c r="A107" s="47" t="str">
        <f t="shared" si="40"/>
        <v>x</v>
      </c>
      <c r="B107" s="2">
        <f t="shared" si="41"/>
        <v>0</v>
      </c>
      <c r="C107" s="33" t="str">
        <f t="shared" si="42"/>
        <v/>
      </c>
      <c r="D107" s="34" t="str">
        <f t="shared" si="43"/>
        <v/>
      </c>
      <c r="E107" s="3" t="str">
        <f t="shared" si="60"/>
        <v/>
      </c>
      <c r="F107" s="4" t="str">
        <f t="shared" si="61"/>
        <v/>
      </c>
      <c r="G107" s="41" t="str">
        <f t="shared" si="44"/>
        <v/>
      </c>
      <c r="H107" s="7" t="str">
        <f t="shared" si="62"/>
        <v/>
      </c>
      <c r="I107" s="39" t="str">
        <f t="shared" si="45"/>
        <v/>
      </c>
      <c r="J107" s="73" t="str">
        <f t="shared" si="34"/>
        <v/>
      </c>
      <c r="K107" s="55" t="str">
        <f t="shared" si="35"/>
        <v/>
      </c>
      <c r="L107" s="117">
        <f t="shared" si="53"/>
        <v>48611</v>
      </c>
      <c r="M107" s="117">
        <f t="shared" si="54"/>
        <v>48638</v>
      </c>
      <c r="N107" s="87">
        <f t="shared" si="46"/>
        <v>0</v>
      </c>
      <c r="O107" s="95">
        <f t="shared" si="55"/>
        <v>0</v>
      </c>
      <c r="P107" s="2">
        <f t="shared" si="47"/>
        <v>0</v>
      </c>
      <c r="Q107" s="33" t="str">
        <f t="shared" si="56"/>
        <v/>
      </c>
      <c r="R107" s="34" t="str">
        <f t="shared" si="57"/>
        <v/>
      </c>
      <c r="S107" s="3" t="str">
        <f t="shared" si="36"/>
        <v/>
      </c>
      <c r="T107" s="4" t="str">
        <f t="shared" si="48"/>
        <v/>
      </c>
      <c r="U107" s="41" t="str">
        <f t="shared" si="58"/>
        <v/>
      </c>
      <c r="V107" s="7" t="str">
        <f t="shared" si="49"/>
        <v/>
      </c>
      <c r="W107" s="74" t="str">
        <f t="shared" si="50"/>
        <v/>
      </c>
      <c r="X107" s="55" t="str">
        <f t="shared" si="51"/>
        <v/>
      </c>
      <c r="Y107" s="105" t="str">
        <f t="shared" si="52"/>
        <v/>
      </c>
      <c r="Z107" s="9" t="str">
        <f t="shared" si="37"/>
        <v/>
      </c>
      <c r="AA107" s="40" t="str">
        <f t="shared" si="59"/>
        <v/>
      </c>
      <c r="AB107" s="58" t="str">
        <f t="shared" si="38"/>
        <v/>
      </c>
      <c r="AC107" s="6" t="str">
        <f t="shared" si="39"/>
        <v/>
      </c>
    </row>
    <row r="108" spans="1:29" s="1" customFormat="1" ht="13.15" x14ac:dyDescent="0.4">
      <c r="A108" s="47" t="str">
        <f t="shared" si="40"/>
        <v>x</v>
      </c>
      <c r="B108" s="2">
        <f t="shared" si="41"/>
        <v>0</v>
      </c>
      <c r="C108" s="33" t="str">
        <f t="shared" si="42"/>
        <v/>
      </c>
      <c r="D108" s="34" t="str">
        <f t="shared" si="43"/>
        <v/>
      </c>
      <c r="E108" s="3" t="str">
        <f t="shared" si="60"/>
        <v/>
      </c>
      <c r="F108" s="4" t="str">
        <f t="shared" si="61"/>
        <v/>
      </c>
      <c r="G108" s="41" t="str">
        <f t="shared" si="44"/>
        <v/>
      </c>
      <c r="H108" s="7" t="str">
        <f t="shared" si="62"/>
        <v/>
      </c>
      <c r="I108" s="39" t="str">
        <f t="shared" si="45"/>
        <v/>
      </c>
      <c r="J108" s="73" t="str">
        <f t="shared" si="34"/>
        <v/>
      </c>
      <c r="K108" s="55" t="str">
        <f t="shared" si="35"/>
        <v/>
      </c>
      <c r="L108" s="117">
        <f t="shared" si="53"/>
        <v>48639</v>
      </c>
      <c r="M108" s="117">
        <f t="shared" si="54"/>
        <v>48669</v>
      </c>
      <c r="N108" s="87">
        <f t="shared" si="46"/>
        <v>0</v>
      </c>
      <c r="O108" s="95">
        <f t="shared" si="55"/>
        <v>0</v>
      </c>
      <c r="P108" s="2">
        <f t="shared" si="47"/>
        <v>0</v>
      </c>
      <c r="Q108" s="33" t="str">
        <f t="shared" si="56"/>
        <v/>
      </c>
      <c r="R108" s="34" t="str">
        <f t="shared" si="57"/>
        <v/>
      </c>
      <c r="S108" s="3" t="str">
        <f t="shared" si="36"/>
        <v/>
      </c>
      <c r="T108" s="4" t="str">
        <f t="shared" si="48"/>
        <v/>
      </c>
      <c r="U108" s="41" t="str">
        <f t="shared" si="58"/>
        <v/>
      </c>
      <c r="V108" s="7" t="str">
        <f t="shared" si="49"/>
        <v/>
      </c>
      <c r="W108" s="74" t="str">
        <f t="shared" si="50"/>
        <v/>
      </c>
      <c r="X108" s="55" t="str">
        <f t="shared" si="51"/>
        <v/>
      </c>
      <c r="Y108" s="105" t="str">
        <f t="shared" si="52"/>
        <v/>
      </c>
      <c r="Z108" s="9" t="str">
        <f t="shared" si="37"/>
        <v/>
      </c>
      <c r="AA108" s="40" t="str">
        <f t="shared" si="59"/>
        <v/>
      </c>
      <c r="AB108" s="58" t="str">
        <f t="shared" si="38"/>
        <v/>
      </c>
      <c r="AC108" s="6" t="str">
        <f t="shared" si="39"/>
        <v/>
      </c>
    </row>
    <row r="109" spans="1:29" s="1" customFormat="1" ht="13.15" x14ac:dyDescent="0.4">
      <c r="A109" s="47" t="str">
        <f t="shared" si="40"/>
        <v>x</v>
      </c>
      <c r="B109" s="2">
        <f t="shared" si="41"/>
        <v>0</v>
      </c>
      <c r="C109" s="33" t="str">
        <f t="shared" si="42"/>
        <v/>
      </c>
      <c r="D109" s="34" t="str">
        <f t="shared" si="43"/>
        <v/>
      </c>
      <c r="E109" s="3" t="str">
        <f t="shared" si="60"/>
        <v/>
      </c>
      <c r="F109" s="4" t="str">
        <f t="shared" si="61"/>
        <v/>
      </c>
      <c r="G109" s="41" t="str">
        <f t="shared" si="44"/>
        <v/>
      </c>
      <c r="H109" s="7" t="str">
        <f t="shared" si="62"/>
        <v/>
      </c>
      <c r="I109" s="39" t="str">
        <f t="shared" si="45"/>
        <v/>
      </c>
      <c r="J109" s="73" t="str">
        <f t="shared" si="34"/>
        <v/>
      </c>
      <c r="K109" s="55" t="str">
        <f t="shared" si="35"/>
        <v/>
      </c>
      <c r="L109" s="117">
        <f t="shared" si="53"/>
        <v>48670</v>
      </c>
      <c r="M109" s="117">
        <f t="shared" si="54"/>
        <v>48699</v>
      </c>
      <c r="N109" s="87">
        <f t="shared" si="46"/>
        <v>0</v>
      </c>
      <c r="O109" s="95">
        <f t="shared" si="55"/>
        <v>0</v>
      </c>
      <c r="P109" s="2">
        <f t="shared" si="47"/>
        <v>0</v>
      </c>
      <c r="Q109" s="33" t="str">
        <f t="shared" si="56"/>
        <v/>
      </c>
      <c r="R109" s="34" t="str">
        <f t="shared" si="57"/>
        <v/>
      </c>
      <c r="S109" s="3" t="str">
        <f t="shared" si="36"/>
        <v/>
      </c>
      <c r="T109" s="4" t="str">
        <f t="shared" si="48"/>
        <v/>
      </c>
      <c r="U109" s="41" t="str">
        <f t="shared" si="58"/>
        <v/>
      </c>
      <c r="V109" s="7" t="str">
        <f t="shared" si="49"/>
        <v/>
      </c>
      <c r="W109" s="74" t="str">
        <f t="shared" si="50"/>
        <v/>
      </c>
      <c r="X109" s="55" t="str">
        <f t="shared" si="51"/>
        <v/>
      </c>
      <c r="Y109" s="105" t="str">
        <f t="shared" si="52"/>
        <v/>
      </c>
      <c r="Z109" s="9" t="str">
        <f t="shared" si="37"/>
        <v/>
      </c>
      <c r="AA109" s="40" t="str">
        <f t="shared" si="59"/>
        <v/>
      </c>
      <c r="AB109" s="58" t="str">
        <f t="shared" si="38"/>
        <v/>
      </c>
      <c r="AC109" s="6" t="str">
        <f t="shared" si="39"/>
        <v/>
      </c>
    </row>
    <row r="110" spans="1:29" s="1" customFormat="1" ht="13.15" x14ac:dyDescent="0.4">
      <c r="A110" s="47" t="str">
        <f t="shared" si="40"/>
        <v>x</v>
      </c>
      <c r="B110" s="2">
        <f t="shared" si="41"/>
        <v>0</v>
      </c>
      <c r="C110" s="33" t="str">
        <f t="shared" si="42"/>
        <v/>
      </c>
      <c r="D110" s="34" t="str">
        <f t="shared" si="43"/>
        <v/>
      </c>
      <c r="E110" s="3" t="str">
        <f t="shared" si="60"/>
        <v/>
      </c>
      <c r="F110" s="4" t="str">
        <f t="shared" si="61"/>
        <v/>
      </c>
      <c r="G110" s="41" t="str">
        <f t="shared" si="44"/>
        <v/>
      </c>
      <c r="H110" s="7" t="str">
        <f t="shared" si="62"/>
        <v/>
      </c>
      <c r="I110" s="39" t="str">
        <f t="shared" si="45"/>
        <v/>
      </c>
      <c r="J110" s="73" t="str">
        <f t="shared" si="34"/>
        <v/>
      </c>
      <c r="K110" s="55" t="str">
        <f t="shared" si="35"/>
        <v/>
      </c>
      <c r="L110" s="117">
        <f t="shared" si="53"/>
        <v>48700</v>
      </c>
      <c r="M110" s="117">
        <f t="shared" si="54"/>
        <v>48730</v>
      </c>
      <c r="N110" s="87">
        <f t="shared" si="46"/>
        <v>0</v>
      </c>
      <c r="O110" s="95">
        <f t="shared" si="55"/>
        <v>0</v>
      </c>
      <c r="P110" s="2">
        <f t="shared" si="47"/>
        <v>0</v>
      </c>
      <c r="Q110" s="33" t="str">
        <f t="shared" si="56"/>
        <v/>
      </c>
      <c r="R110" s="34" t="str">
        <f t="shared" si="57"/>
        <v/>
      </c>
      <c r="S110" s="3" t="str">
        <f t="shared" si="36"/>
        <v/>
      </c>
      <c r="T110" s="4" t="str">
        <f t="shared" si="48"/>
        <v/>
      </c>
      <c r="U110" s="41" t="str">
        <f t="shared" si="58"/>
        <v/>
      </c>
      <c r="V110" s="7" t="str">
        <f t="shared" si="49"/>
        <v/>
      </c>
      <c r="W110" s="74" t="str">
        <f t="shared" si="50"/>
        <v/>
      </c>
      <c r="X110" s="55" t="str">
        <f t="shared" si="51"/>
        <v/>
      </c>
      <c r="Y110" s="105" t="str">
        <f t="shared" si="52"/>
        <v/>
      </c>
      <c r="Z110" s="9" t="str">
        <f t="shared" si="37"/>
        <v/>
      </c>
      <c r="AA110" s="40" t="str">
        <f t="shared" si="59"/>
        <v/>
      </c>
      <c r="AB110" s="58" t="str">
        <f t="shared" si="38"/>
        <v/>
      </c>
      <c r="AC110" s="6" t="str">
        <f t="shared" si="39"/>
        <v/>
      </c>
    </row>
    <row r="111" spans="1:29" s="1" customFormat="1" ht="13.15" x14ac:dyDescent="0.4">
      <c r="A111" s="47" t="str">
        <f t="shared" si="40"/>
        <v>x</v>
      </c>
      <c r="B111" s="2">
        <f t="shared" ref="B111:B142" si="63">IF(B110=0,0,IF(EOMONTH(B110,0)+1&lt;=$C$7,EOMONTH(B110,0)+1,0))</f>
        <v>0</v>
      </c>
      <c r="C111" s="33" t="str">
        <f t="shared" si="42"/>
        <v/>
      </c>
      <c r="D111" s="34" t="str">
        <f t="shared" si="43"/>
        <v/>
      </c>
      <c r="E111" s="3" t="str">
        <f t="shared" si="60"/>
        <v/>
      </c>
      <c r="F111" s="4" t="str">
        <f t="shared" si="61"/>
        <v/>
      </c>
      <c r="G111" s="41" t="str">
        <f t="shared" si="44"/>
        <v/>
      </c>
      <c r="H111" s="7" t="str">
        <f t="shared" si="62"/>
        <v/>
      </c>
      <c r="I111" s="39" t="str">
        <f t="shared" si="45"/>
        <v/>
      </c>
      <c r="J111" s="73" t="str">
        <f t="shared" si="34"/>
        <v/>
      </c>
      <c r="K111" s="55" t="str">
        <f t="shared" si="35"/>
        <v/>
      </c>
      <c r="L111" s="117">
        <f t="shared" si="53"/>
        <v>48731</v>
      </c>
      <c r="M111" s="117">
        <f t="shared" si="54"/>
        <v>48760</v>
      </c>
      <c r="N111" s="87">
        <f t="shared" si="46"/>
        <v>0</v>
      </c>
      <c r="O111" s="95">
        <f t="shared" si="55"/>
        <v>0</v>
      </c>
      <c r="P111" s="2">
        <f t="shared" si="47"/>
        <v>0</v>
      </c>
      <c r="Q111" s="33" t="str">
        <f t="shared" si="56"/>
        <v/>
      </c>
      <c r="R111" s="34" t="str">
        <f t="shared" si="57"/>
        <v/>
      </c>
      <c r="S111" s="3" t="str">
        <f t="shared" si="36"/>
        <v/>
      </c>
      <c r="T111" s="4" t="str">
        <f t="shared" si="48"/>
        <v/>
      </c>
      <c r="U111" s="41" t="str">
        <f t="shared" si="58"/>
        <v/>
      </c>
      <c r="V111" s="7" t="str">
        <f t="shared" si="49"/>
        <v/>
      </c>
      <c r="W111" s="74" t="str">
        <f t="shared" si="50"/>
        <v/>
      </c>
      <c r="X111" s="55" t="str">
        <f t="shared" si="51"/>
        <v/>
      </c>
      <c r="Y111" s="105" t="str">
        <f t="shared" si="52"/>
        <v/>
      </c>
      <c r="Z111" s="9" t="str">
        <f t="shared" si="37"/>
        <v/>
      </c>
      <c r="AA111" s="40" t="str">
        <f t="shared" si="59"/>
        <v/>
      </c>
      <c r="AB111" s="58" t="str">
        <f t="shared" si="38"/>
        <v/>
      </c>
      <c r="AC111" s="6" t="str">
        <f t="shared" si="39"/>
        <v/>
      </c>
    </row>
    <row r="112" spans="1:29" s="1" customFormat="1" ht="13.15" x14ac:dyDescent="0.4">
      <c r="A112" s="47" t="str">
        <f t="shared" si="40"/>
        <v>x</v>
      </c>
      <c r="B112" s="2">
        <f t="shared" si="63"/>
        <v>0</v>
      </c>
      <c r="C112" s="33" t="str">
        <f t="shared" si="42"/>
        <v/>
      </c>
      <c r="D112" s="34" t="str">
        <f t="shared" si="43"/>
        <v/>
      </c>
      <c r="E112" s="3" t="str">
        <f t="shared" si="60"/>
        <v/>
      </c>
      <c r="F112" s="4" t="str">
        <f t="shared" si="61"/>
        <v/>
      </c>
      <c r="G112" s="41" t="str">
        <f t="shared" si="44"/>
        <v/>
      </c>
      <c r="H112" s="7" t="str">
        <f t="shared" si="62"/>
        <v/>
      </c>
      <c r="I112" s="39" t="str">
        <f t="shared" si="45"/>
        <v/>
      </c>
      <c r="J112" s="73" t="str">
        <f t="shared" si="34"/>
        <v/>
      </c>
      <c r="K112" s="55" t="str">
        <f t="shared" si="35"/>
        <v/>
      </c>
      <c r="L112" s="117">
        <f t="shared" si="53"/>
        <v>48761</v>
      </c>
      <c r="M112" s="117">
        <f t="shared" si="54"/>
        <v>48791</v>
      </c>
      <c r="N112" s="87">
        <f t="shared" si="46"/>
        <v>0</v>
      </c>
      <c r="O112" s="95">
        <f t="shared" si="55"/>
        <v>0</v>
      </c>
      <c r="P112" s="2">
        <f t="shared" si="47"/>
        <v>0</v>
      </c>
      <c r="Q112" s="33" t="str">
        <f t="shared" si="56"/>
        <v/>
      </c>
      <c r="R112" s="34" t="str">
        <f t="shared" si="57"/>
        <v/>
      </c>
      <c r="S112" s="3" t="str">
        <f t="shared" si="36"/>
        <v/>
      </c>
      <c r="T112" s="4" t="str">
        <f t="shared" si="48"/>
        <v/>
      </c>
      <c r="U112" s="41" t="str">
        <f t="shared" si="58"/>
        <v/>
      </c>
      <c r="V112" s="7" t="str">
        <f t="shared" si="49"/>
        <v/>
      </c>
      <c r="W112" s="74" t="str">
        <f t="shared" si="50"/>
        <v/>
      </c>
      <c r="X112" s="55" t="str">
        <f t="shared" si="51"/>
        <v/>
      </c>
      <c r="Y112" s="105" t="str">
        <f t="shared" si="52"/>
        <v/>
      </c>
      <c r="Z112" s="9" t="str">
        <f t="shared" si="37"/>
        <v/>
      </c>
      <c r="AA112" s="40" t="str">
        <f t="shared" si="59"/>
        <v/>
      </c>
      <c r="AB112" s="58" t="str">
        <f t="shared" si="38"/>
        <v/>
      </c>
      <c r="AC112" s="6" t="str">
        <f t="shared" si="39"/>
        <v/>
      </c>
    </row>
    <row r="113" spans="1:29" s="1" customFormat="1" ht="13.15" x14ac:dyDescent="0.4">
      <c r="A113" s="47" t="str">
        <f t="shared" si="40"/>
        <v>x</v>
      </c>
      <c r="B113" s="2">
        <f t="shared" si="63"/>
        <v>0</v>
      </c>
      <c r="C113" s="33" t="str">
        <f t="shared" si="42"/>
        <v/>
      </c>
      <c r="D113" s="34" t="str">
        <f t="shared" si="43"/>
        <v/>
      </c>
      <c r="E113" s="3" t="str">
        <f t="shared" si="60"/>
        <v/>
      </c>
      <c r="F113" s="4" t="str">
        <f t="shared" si="61"/>
        <v/>
      </c>
      <c r="G113" s="41" t="str">
        <f t="shared" si="44"/>
        <v/>
      </c>
      <c r="H113" s="7" t="str">
        <f t="shared" si="62"/>
        <v/>
      </c>
      <c r="I113" s="39" t="str">
        <f t="shared" si="45"/>
        <v/>
      </c>
      <c r="J113" s="73" t="str">
        <f t="shared" si="34"/>
        <v/>
      </c>
      <c r="K113" s="55" t="str">
        <f t="shared" si="35"/>
        <v/>
      </c>
      <c r="L113" s="117">
        <f t="shared" si="53"/>
        <v>48792</v>
      </c>
      <c r="M113" s="117">
        <f t="shared" si="54"/>
        <v>48822</v>
      </c>
      <c r="N113" s="87">
        <f t="shared" si="46"/>
        <v>0</v>
      </c>
      <c r="O113" s="95">
        <f t="shared" si="55"/>
        <v>0</v>
      </c>
      <c r="P113" s="2">
        <f t="shared" si="47"/>
        <v>0</v>
      </c>
      <c r="Q113" s="33" t="str">
        <f t="shared" si="56"/>
        <v/>
      </c>
      <c r="R113" s="34" t="str">
        <f t="shared" si="57"/>
        <v/>
      </c>
      <c r="S113" s="3" t="str">
        <f t="shared" si="36"/>
        <v/>
      </c>
      <c r="T113" s="4" t="str">
        <f t="shared" si="48"/>
        <v/>
      </c>
      <c r="U113" s="41" t="str">
        <f t="shared" si="58"/>
        <v/>
      </c>
      <c r="V113" s="7" t="str">
        <f t="shared" si="49"/>
        <v/>
      </c>
      <c r="W113" s="74" t="str">
        <f t="shared" si="50"/>
        <v/>
      </c>
      <c r="X113" s="55" t="str">
        <f t="shared" si="51"/>
        <v/>
      </c>
      <c r="Y113" s="105" t="str">
        <f t="shared" si="52"/>
        <v/>
      </c>
      <c r="Z113" s="9" t="str">
        <f t="shared" si="37"/>
        <v/>
      </c>
      <c r="AA113" s="40" t="str">
        <f t="shared" si="59"/>
        <v/>
      </c>
      <c r="AB113" s="58" t="str">
        <f t="shared" si="38"/>
        <v/>
      </c>
      <c r="AC113" s="6" t="str">
        <f t="shared" si="39"/>
        <v/>
      </c>
    </row>
    <row r="114" spans="1:29" s="1" customFormat="1" ht="13.15" x14ac:dyDescent="0.4">
      <c r="A114" s="47" t="str">
        <f t="shared" si="40"/>
        <v>x</v>
      </c>
      <c r="B114" s="2">
        <f t="shared" si="63"/>
        <v>0</v>
      </c>
      <c r="C114" s="33" t="str">
        <f t="shared" si="42"/>
        <v/>
      </c>
      <c r="D114" s="34" t="str">
        <f t="shared" si="43"/>
        <v/>
      </c>
      <c r="E114" s="3" t="str">
        <f t="shared" si="60"/>
        <v/>
      </c>
      <c r="F114" s="4" t="str">
        <f t="shared" si="61"/>
        <v/>
      </c>
      <c r="G114" s="41" t="str">
        <f t="shared" si="44"/>
        <v/>
      </c>
      <c r="H114" s="7" t="str">
        <f t="shared" si="62"/>
        <v/>
      </c>
      <c r="I114" s="39" t="str">
        <f t="shared" si="45"/>
        <v/>
      </c>
      <c r="J114" s="73" t="str">
        <f t="shared" si="34"/>
        <v/>
      </c>
      <c r="K114" s="55" t="str">
        <f t="shared" si="35"/>
        <v/>
      </c>
      <c r="L114" s="117">
        <f t="shared" si="53"/>
        <v>48823</v>
      </c>
      <c r="M114" s="117">
        <f t="shared" si="54"/>
        <v>48852</v>
      </c>
      <c r="N114" s="87">
        <f t="shared" si="46"/>
        <v>0</v>
      </c>
      <c r="O114" s="95">
        <f t="shared" si="55"/>
        <v>0</v>
      </c>
      <c r="P114" s="2">
        <f t="shared" si="47"/>
        <v>0</v>
      </c>
      <c r="Q114" s="33" t="str">
        <f t="shared" si="56"/>
        <v/>
      </c>
      <c r="R114" s="34" t="str">
        <f t="shared" si="57"/>
        <v/>
      </c>
      <c r="S114" s="3" t="str">
        <f t="shared" si="36"/>
        <v/>
      </c>
      <c r="T114" s="4" t="str">
        <f t="shared" si="48"/>
        <v/>
      </c>
      <c r="U114" s="41" t="str">
        <f t="shared" si="58"/>
        <v/>
      </c>
      <c r="V114" s="7" t="str">
        <f t="shared" si="49"/>
        <v/>
      </c>
      <c r="W114" s="74" t="str">
        <f t="shared" si="50"/>
        <v/>
      </c>
      <c r="X114" s="55" t="str">
        <f t="shared" si="51"/>
        <v/>
      </c>
      <c r="Y114" s="105" t="str">
        <f t="shared" si="52"/>
        <v/>
      </c>
      <c r="Z114" s="9" t="str">
        <f t="shared" si="37"/>
        <v/>
      </c>
      <c r="AA114" s="40" t="str">
        <f t="shared" si="59"/>
        <v/>
      </c>
      <c r="AB114" s="58" t="str">
        <f t="shared" si="38"/>
        <v/>
      </c>
      <c r="AC114" s="6" t="str">
        <f t="shared" si="39"/>
        <v/>
      </c>
    </row>
    <row r="115" spans="1:29" s="1" customFormat="1" ht="13.15" x14ac:dyDescent="0.4">
      <c r="A115" s="47" t="str">
        <f t="shared" si="40"/>
        <v>x</v>
      </c>
      <c r="B115" s="2">
        <f t="shared" si="63"/>
        <v>0</v>
      </c>
      <c r="C115" s="33" t="str">
        <f t="shared" si="42"/>
        <v/>
      </c>
      <c r="D115" s="34" t="str">
        <f t="shared" si="43"/>
        <v/>
      </c>
      <c r="E115" s="3" t="str">
        <f t="shared" si="60"/>
        <v/>
      </c>
      <c r="F115" s="4" t="str">
        <f t="shared" si="61"/>
        <v/>
      </c>
      <c r="G115" s="41" t="str">
        <f t="shared" si="44"/>
        <v/>
      </c>
      <c r="H115" s="7" t="str">
        <f t="shared" si="62"/>
        <v/>
      </c>
      <c r="I115" s="39" t="str">
        <f t="shared" si="45"/>
        <v/>
      </c>
      <c r="J115" s="73" t="str">
        <f t="shared" si="34"/>
        <v/>
      </c>
      <c r="K115" s="55" t="str">
        <f t="shared" si="35"/>
        <v/>
      </c>
      <c r="L115" s="117">
        <f t="shared" si="53"/>
        <v>48853</v>
      </c>
      <c r="M115" s="117">
        <f t="shared" si="54"/>
        <v>48883</v>
      </c>
      <c r="N115" s="87">
        <f t="shared" si="46"/>
        <v>0</v>
      </c>
      <c r="O115" s="95">
        <f t="shared" si="55"/>
        <v>0</v>
      </c>
      <c r="P115" s="2">
        <f t="shared" si="47"/>
        <v>0</v>
      </c>
      <c r="Q115" s="33" t="str">
        <f t="shared" si="56"/>
        <v/>
      </c>
      <c r="R115" s="34" t="str">
        <f t="shared" si="57"/>
        <v/>
      </c>
      <c r="S115" s="3" t="str">
        <f t="shared" si="36"/>
        <v/>
      </c>
      <c r="T115" s="4" t="str">
        <f t="shared" si="48"/>
        <v/>
      </c>
      <c r="U115" s="41" t="str">
        <f t="shared" si="58"/>
        <v/>
      </c>
      <c r="V115" s="7" t="str">
        <f t="shared" si="49"/>
        <v/>
      </c>
      <c r="W115" s="74" t="str">
        <f t="shared" si="50"/>
        <v/>
      </c>
      <c r="X115" s="55" t="str">
        <f t="shared" si="51"/>
        <v/>
      </c>
      <c r="Y115" s="105" t="str">
        <f t="shared" si="52"/>
        <v/>
      </c>
      <c r="Z115" s="9" t="str">
        <f t="shared" si="37"/>
        <v/>
      </c>
      <c r="AA115" s="40" t="str">
        <f t="shared" si="59"/>
        <v/>
      </c>
      <c r="AB115" s="58" t="str">
        <f t="shared" si="38"/>
        <v/>
      </c>
      <c r="AC115" s="6" t="str">
        <f t="shared" si="39"/>
        <v/>
      </c>
    </row>
    <row r="116" spans="1:29" s="1" customFormat="1" ht="13.15" x14ac:dyDescent="0.4">
      <c r="A116" s="47" t="str">
        <f t="shared" si="40"/>
        <v>x</v>
      </c>
      <c r="B116" s="2">
        <f t="shared" si="63"/>
        <v>0</v>
      </c>
      <c r="C116" s="33" t="str">
        <f t="shared" si="42"/>
        <v/>
      </c>
      <c r="D116" s="34" t="str">
        <f t="shared" si="43"/>
        <v/>
      </c>
      <c r="E116" s="3" t="str">
        <f t="shared" si="60"/>
        <v/>
      </c>
      <c r="F116" s="4" t="str">
        <f t="shared" si="61"/>
        <v/>
      </c>
      <c r="G116" s="41" t="str">
        <f t="shared" si="44"/>
        <v/>
      </c>
      <c r="H116" s="7" t="str">
        <f t="shared" si="62"/>
        <v/>
      </c>
      <c r="I116" s="39" t="str">
        <f t="shared" si="45"/>
        <v/>
      </c>
      <c r="J116" s="73" t="str">
        <f t="shared" si="34"/>
        <v/>
      </c>
      <c r="K116" s="55" t="str">
        <f t="shared" si="35"/>
        <v/>
      </c>
      <c r="L116" s="117">
        <f t="shared" si="53"/>
        <v>48884</v>
      </c>
      <c r="M116" s="117">
        <f t="shared" si="54"/>
        <v>48913</v>
      </c>
      <c r="N116" s="87">
        <f t="shared" si="46"/>
        <v>0</v>
      </c>
      <c r="O116" s="95">
        <f t="shared" si="55"/>
        <v>0</v>
      </c>
      <c r="P116" s="2">
        <f t="shared" si="47"/>
        <v>0</v>
      </c>
      <c r="Q116" s="33" t="str">
        <f t="shared" si="56"/>
        <v/>
      </c>
      <c r="R116" s="34" t="str">
        <f t="shared" si="57"/>
        <v/>
      </c>
      <c r="S116" s="3" t="str">
        <f t="shared" si="36"/>
        <v/>
      </c>
      <c r="T116" s="4" t="str">
        <f t="shared" si="48"/>
        <v/>
      </c>
      <c r="U116" s="41" t="str">
        <f t="shared" si="58"/>
        <v/>
      </c>
      <c r="V116" s="7" t="str">
        <f t="shared" si="49"/>
        <v/>
      </c>
      <c r="W116" s="74" t="str">
        <f t="shared" si="50"/>
        <v/>
      </c>
      <c r="X116" s="55" t="str">
        <f t="shared" si="51"/>
        <v/>
      </c>
      <c r="Y116" s="105" t="str">
        <f t="shared" si="52"/>
        <v/>
      </c>
      <c r="Z116" s="9" t="str">
        <f t="shared" si="37"/>
        <v/>
      </c>
      <c r="AA116" s="40" t="str">
        <f t="shared" si="59"/>
        <v/>
      </c>
      <c r="AB116" s="58" t="str">
        <f t="shared" si="38"/>
        <v/>
      </c>
      <c r="AC116" s="6" t="str">
        <f t="shared" si="39"/>
        <v/>
      </c>
    </row>
    <row r="117" spans="1:29" s="1" customFormat="1" ht="13.15" x14ac:dyDescent="0.4">
      <c r="A117" s="47" t="str">
        <f t="shared" si="40"/>
        <v>x</v>
      </c>
      <c r="B117" s="2">
        <f t="shared" si="63"/>
        <v>0</v>
      </c>
      <c r="C117" s="33" t="str">
        <f t="shared" si="42"/>
        <v/>
      </c>
      <c r="D117" s="34" t="str">
        <f t="shared" si="43"/>
        <v/>
      </c>
      <c r="E117" s="3" t="str">
        <f t="shared" si="60"/>
        <v/>
      </c>
      <c r="F117" s="4" t="str">
        <f t="shared" si="61"/>
        <v/>
      </c>
      <c r="G117" s="41" t="str">
        <f t="shared" si="44"/>
        <v/>
      </c>
      <c r="H117" s="7" t="str">
        <f t="shared" si="62"/>
        <v/>
      </c>
      <c r="I117" s="39" t="str">
        <f t="shared" si="45"/>
        <v/>
      </c>
      <c r="J117" s="73" t="str">
        <f t="shared" si="34"/>
        <v/>
      </c>
      <c r="K117" s="55" t="str">
        <f t="shared" si="35"/>
        <v/>
      </c>
      <c r="L117" s="117">
        <f t="shared" si="53"/>
        <v>48914</v>
      </c>
      <c r="M117" s="117">
        <f t="shared" si="54"/>
        <v>48944</v>
      </c>
      <c r="N117" s="87">
        <f t="shared" si="46"/>
        <v>0</v>
      </c>
      <c r="O117" s="95">
        <f t="shared" si="55"/>
        <v>0</v>
      </c>
      <c r="P117" s="2">
        <f t="shared" si="47"/>
        <v>0</v>
      </c>
      <c r="Q117" s="33" t="str">
        <f t="shared" si="56"/>
        <v/>
      </c>
      <c r="R117" s="34" t="str">
        <f t="shared" si="57"/>
        <v/>
      </c>
      <c r="S117" s="3" t="str">
        <f t="shared" si="36"/>
        <v/>
      </c>
      <c r="T117" s="4" t="str">
        <f t="shared" si="48"/>
        <v/>
      </c>
      <c r="U117" s="41" t="str">
        <f t="shared" si="58"/>
        <v/>
      </c>
      <c r="V117" s="7" t="str">
        <f t="shared" si="49"/>
        <v/>
      </c>
      <c r="W117" s="74" t="str">
        <f t="shared" si="50"/>
        <v/>
      </c>
      <c r="X117" s="55" t="str">
        <f t="shared" si="51"/>
        <v/>
      </c>
      <c r="Y117" s="105" t="str">
        <f t="shared" si="52"/>
        <v/>
      </c>
      <c r="Z117" s="9" t="str">
        <f t="shared" si="37"/>
        <v/>
      </c>
      <c r="AA117" s="40" t="str">
        <f t="shared" si="59"/>
        <v/>
      </c>
      <c r="AB117" s="58" t="str">
        <f t="shared" si="38"/>
        <v/>
      </c>
      <c r="AC117" s="6" t="str">
        <f t="shared" si="39"/>
        <v/>
      </c>
    </row>
    <row r="118" spans="1:29" s="1" customFormat="1" ht="13.15" x14ac:dyDescent="0.4">
      <c r="A118" s="47" t="str">
        <f t="shared" si="40"/>
        <v>x</v>
      </c>
      <c r="B118" s="2">
        <f t="shared" si="63"/>
        <v>0</v>
      </c>
      <c r="C118" s="33" t="str">
        <f t="shared" si="42"/>
        <v/>
      </c>
      <c r="D118" s="34" t="str">
        <f t="shared" si="43"/>
        <v/>
      </c>
      <c r="E118" s="3" t="str">
        <f t="shared" si="60"/>
        <v/>
      </c>
      <c r="F118" s="4" t="str">
        <f t="shared" si="61"/>
        <v/>
      </c>
      <c r="G118" s="41" t="str">
        <f t="shared" si="44"/>
        <v/>
      </c>
      <c r="H118" s="7" t="str">
        <f t="shared" si="62"/>
        <v/>
      </c>
      <c r="I118" s="39" t="str">
        <f t="shared" si="45"/>
        <v/>
      </c>
      <c r="J118" s="73" t="str">
        <f t="shared" si="34"/>
        <v/>
      </c>
      <c r="K118" s="55" t="str">
        <f t="shared" si="35"/>
        <v/>
      </c>
      <c r="L118" s="117">
        <f t="shared" si="53"/>
        <v>48945</v>
      </c>
      <c r="M118" s="117">
        <f t="shared" si="54"/>
        <v>48975</v>
      </c>
      <c r="N118" s="87">
        <f t="shared" si="46"/>
        <v>0</v>
      </c>
      <c r="O118" s="95">
        <f t="shared" si="55"/>
        <v>0</v>
      </c>
      <c r="P118" s="2">
        <f t="shared" si="47"/>
        <v>0</v>
      </c>
      <c r="Q118" s="33" t="str">
        <f t="shared" si="56"/>
        <v/>
      </c>
      <c r="R118" s="34" t="str">
        <f t="shared" si="57"/>
        <v/>
      </c>
      <c r="S118" s="3" t="str">
        <f t="shared" si="36"/>
        <v/>
      </c>
      <c r="T118" s="4" t="str">
        <f t="shared" si="48"/>
        <v/>
      </c>
      <c r="U118" s="41" t="str">
        <f t="shared" si="58"/>
        <v/>
      </c>
      <c r="V118" s="7" t="str">
        <f t="shared" si="49"/>
        <v/>
      </c>
      <c r="W118" s="74" t="str">
        <f t="shared" si="50"/>
        <v/>
      </c>
      <c r="X118" s="55" t="str">
        <f t="shared" si="51"/>
        <v/>
      </c>
      <c r="Y118" s="105" t="str">
        <f t="shared" si="52"/>
        <v/>
      </c>
      <c r="Z118" s="9" t="str">
        <f t="shared" si="37"/>
        <v/>
      </c>
      <c r="AA118" s="40" t="str">
        <f t="shared" si="59"/>
        <v/>
      </c>
      <c r="AB118" s="58" t="str">
        <f t="shared" si="38"/>
        <v/>
      </c>
      <c r="AC118" s="6" t="str">
        <f t="shared" si="39"/>
        <v/>
      </c>
    </row>
    <row r="119" spans="1:29" s="1" customFormat="1" ht="13.15" x14ac:dyDescent="0.4">
      <c r="A119" s="47" t="str">
        <f t="shared" si="40"/>
        <v>x</v>
      </c>
      <c r="B119" s="2">
        <f t="shared" si="63"/>
        <v>0</v>
      </c>
      <c r="C119" s="33" t="str">
        <f t="shared" si="42"/>
        <v/>
      </c>
      <c r="D119" s="34" t="str">
        <f t="shared" si="43"/>
        <v/>
      </c>
      <c r="E119" s="3" t="str">
        <f t="shared" si="60"/>
        <v/>
      </c>
      <c r="F119" s="4" t="str">
        <f t="shared" si="61"/>
        <v/>
      </c>
      <c r="G119" s="41" t="str">
        <f t="shared" si="44"/>
        <v/>
      </c>
      <c r="H119" s="7" t="str">
        <f t="shared" si="62"/>
        <v/>
      </c>
      <c r="I119" s="39" t="str">
        <f t="shared" si="45"/>
        <v/>
      </c>
      <c r="J119" s="73" t="str">
        <f t="shared" si="34"/>
        <v/>
      </c>
      <c r="K119" s="55" t="str">
        <f t="shared" si="35"/>
        <v/>
      </c>
      <c r="L119" s="117">
        <f t="shared" si="53"/>
        <v>48976</v>
      </c>
      <c r="M119" s="117">
        <f t="shared" si="54"/>
        <v>49003</v>
      </c>
      <c r="N119" s="87">
        <f t="shared" si="46"/>
        <v>0</v>
      </c>
      <c r="O119" s="95">
        <f t="shared" si="55"/>
        <v>0</v>
      </c>
      <c r="P119" s="2">
        <f t="shared" si="47"/>
        <v>0</v>
      </c>
      <c r="Q119" s="33" t="str">
        <f t="shared" si="56"/>
        <v/>
      </c>
      <c r="R119" s="34" t="str">
        <f t="shared" si="57"/>
        <v/>
      </c>
      <c r="S119" s="3" t="str">
        <f t="shared" si="36"/>
        <v/>
      </c>
      <c r="T119" s="4" t="str">
        <f t="shared" si="48"/>
        <v/>
      </c>
      <c r="U119" s="41" t="str">
        <f t="shared" si="58"/>
        <v/>
      </c>
      <c r="V119" s="7" t="str">
        <f t="shared" si="49"/>
        <v/>
      </c>
      <c r="W119" s="74" t="str">
        <f t="shared" si="50"/>
        <v/>
      </c>
      <c r="X119" s="55" t="str">
        <f t="shared" si="51"/>
        <v/>
      </c>
      <c r="Y119" s="105" t="str">
        <f t="shared" si="52"/>
        <v/>
      </c>
      <c r="Z119" s="9" t="str">
        <f t="shared" si="37"/>
        <v/>
      </c>
      <c r="AA119" s="40" t="str">
        <f t="shared" si="59"/>
        <v/>
      </c>
      <c r="AB119" s="58" t="str">
        <f t="shared" si="38"/>
        <v/>
      </c>
      <c r="AC119" s="6" t="str">
        <f t="shared" si="39"/>
        <v/>
      </c>
    </row>
    <row r="120" spans="1:29" s="1" customFormat="1" ht="13.15" x14ac:dyDescent="0.4">
      <c r="A120" s="47" t="str">
        <f t="shared" si="40"/>
        <v>x</v>
      </c>
      <c r="B120" s="2">
        <f t="shared" si="63"/>
        <v>0</v>
      </c>
      <c r="C120" s="33" t="str">
        <f t="shared" si="42"/>
        <v/>
      </c>
      <c r="D120" s="34" t="str">
        <f t="shared" si="43"/>
        <v/>
      </c>
      <c r="E120" s="3" t="str">
        <f t="shared" si="60"/>
        <v/>
      </c>
      <c r="F120" s="4" t="str">
        <f t="shared" si="61"/>
        <v/>
      </c>
      <c r="G120" s="41" t="str">
        <f t="shared" si="44"/>
        <v/>
      </c>
      <c r="H120" s="7" t="str">
        <f t="shared" si="62"/>
        <v/>
      </c>
      <c r="I120" s="39" t="str">
        <f t="shared" si="45"/>
        <v/>
      </c>
      <c r="J120" s="73" t="str">
        <f t="shared" si="34"/>
        <v/>
      </c>
      <c r="K120" s="55" t="str">
        <f t="shared" si="35"/>
        <v/>
      </c>
      <c r="L120" s="117">
        <f t="shared" si="53"/>
        <v>49004</v>
      </c>
      <c r="M120" s="117">
        <f t="shared" si="54"/>
        <v>49034</v>
      </c>
      <c r="N120" s="87">
        <f t="shared" si="46"/>
        <v>0</v>
      </c>
      <c r="O120" s="95">
        <f t="shared" si="55"/>
        <v>0</v>
      </c>
      <c r="P120" s="2">
        <f t="shared" si="47"/>
        <v>0</v>
      </c>
      <c r="Q120" s="33" t="str">
        <f t="shared" si="56"/>
        <v/>
      </c>
      <c r="R120" s="34" t="str">
        <f t="shared" si="57"/>
        <v/>
      </c>
      <c r="S120" s="3" t="str">
        <f t="shared" si="36"/>
        <v/>
      </c>
      <c r="T120" s="4" t="str">
        <f t="shared" si="48"/>
        <v/>
      </c>
      <c r="U120" s="41" t="str">
        <f t="shared" si="58"/>
        <v/>
      </c>
      <c r="V120" s="7" t="str">
        <f t="shared" si="49"/>
        <v/>
      </c>
      <c r="W120" s="74" t="str">
        <f t="shared" si="50"/>
        <v/>
      </c>
      <c r="X120" s="55" t="str">
        <f t="shared" si="51"/>
        <v/>
      </c>
      <c r="Y120" s="105" t="str">
        <f t="shared" si="52"/>
        <v/>
      </c>
      <c r="Z120" s="9" t="str">
        <f t="shared" si="37"/>
        <v/>
      </c>
      <c r="AA120" s="40" t="str">
        <f t="shared" si="59"/>
        <v/>
      </c>
      <c r="AB120" s="58" t="str">
        <f t="shared" si="38"/>
        <v/>
      </c>
      <c r="AC120" s="6" t="str">
        <f t="shared" si="39"/>
        <v/>
      </c>
    </row>
    <row r="121" spans="1:29" s="1" customFormat="1" ht="13.15" x14ac:dyDescent="0.4">
      <c r="A121" s="47" t="str">
        <f t="shared" si="40"/>
        <v>x</v>
      </c>
      <c r="B121" s="2">
        <f t="shared" si="63"/>
        <v>0</v>
      </c>
      <c r="C121" s="33" t="str">
        <f t="shared" si="42"/>
        <v/>
      </c>
      <c r="D121" s="34" t="str">
        <f t="shared" si="43"/>
        <v/>
      </c>
      <c r="E121" s="3" t="str">
        <f t="shared" si="60"/>
        <v/>
      </c>
      <c r="F121" s="4" t="str">
        <f t="shared" si="61"/>
        <v/>
      </c>
      <c r="G121" s="41" t="str">
        <f t="shared" si="44"/>
        <v/>
      </c>
      <c r="H121" s="7" t="str">
        <f t="shared" si="62"/>
        <v/>
      </c>
      <c r="I121" s="39" t="str">
        <f t="shared" si="45"/>
        <v/>
      </c>
      <c r="J121" s="73" t="str">
        <f t="shared" si="34"/>
        <v/>
      </c>
      <c r="K121" s="55" t="str">
        <f t="shared" si="35"/>
        <v/>
      </c>
      <c r="L121" s="117">
        <f t="shared" si="53"/>
        <v>49035</v>
      </c>
      <c r="M121" s="117">
        <f t="shared" si="54"/>
        <v>49064</v>
      </c>
      <c r="N121" s="87">
        <f t="shared" si="46"/>
        <v>0</v>
      </c>
      <c r="O121" s="95">
        <f t="shared" si="55"/>
        <v>0</v>
      </c>
      <c r="P121" s="2">
        <f t="shared" si="47"/>
        <v>0</v>
      </c>
      <c r="Q121" s="33" t="str">
        <f t="shared" si="56"/>
        <v/>
      </c>
      <c r="R121" s="34" t="str">
        <f t="shared" si="57"/>
        <v/>
      </c>
      <c r="S121" s="3" t="str">
        <f t="shared" si="36"/>
        <v/>
      </c>
      <c r="T121" s="4" t="str">
        <f t="shared" si="48"/>
        <v/>
      </c>
      <c r="U121" s="41" t="str">
        <f t="shared" si="58"/>
        <v/>
      </c>
      <c r="V121" s="7" t="str">
        <f t="shared" si="49"/>
        <v/>
      </c>
      <c r="W121" s="74" t="str">
        <f t="shared" si="50"/>
        <v/>
      </c>
      <c r="X121" s="55" t="str">
        <f t="shared" si="51"/>
        <v/>
      </c>
      <c r="Y121" s="105" t="str">
        <f t="shared" si="52"/>
        <v/>
      </c>
      <c r="Z121" s="9" t="str">
        <f t="shared" si="37"/>
        <v/>
      </c>
      <c r="AA121" s="40" t="str">
        <f t="shared" si="59"/>
        <v/>
      </c>
      <c r="AB121" s="58" t="str">
        <f t="shared" si="38"/>
        <v/>
      </c>
      <c r="AC121" s="6" t="str">
        <f t="shared" si="39"/>
        <v/>
      </c>
    </row>
    <row r="122" spans="1:29" s="1" customFormat="1" ht="13.15" x14ac:dyDescent="0.4">
      <c r="A122" s="47" t="str">
        <f t="shared" si="40"/>
        <v>x</v>
      </c>
      <c r="B122" s="2">
        <f t="shared" si="63"/>
        <v>0</v>
      </c>
      <c r="C122" s="33" t="str">
        <f t="shared" si="42"/>
        <v/>
      </c>
      <c r="D122" s="34" t="str">
        <f t="shared" si="43"/>
        <v/>
      </c>
      <c r="E122" s="3" t="str">
        <f t="shared" si="60"/>
        <v/>
      </c>
      <c r="F122" s="4" t="str">
        <f t="shared" si="61"/>
        <v/>
      </c>
      <c r="G122" s="41" t="str">
        <f t="shared" si="44"/>
        <v/>
      </c>
      <c r="H122" s="7" t="str">
        <f t="shared" si="62"/>
        <v/>
      </c>
      <c r="I122" s="39" t="str">
        <f t="shared" si="45"/>
        <v/>
      </c>
      <c r="J122" s="73" t="str">
        <f t="shared" si="34"/>
        <v/>
      </c>
      <c r="K122" s="55" t="str">
        <f t="shared" si="35"/>
        <v/>
      </c>
      <c r="L122" s="117">
        <f t="shared" si="53"/>
        <v>49065</v>
      </c>
      <c r="M122" s="117">
        <f t="shared" si="54"/>
        <v>49095</v>
      </c>
      <c r="N122" s="87">
        <f t="shared" si="46"/>
        <v>0</v>
      </c>
      <c r="O122" s="95">
        <f t="shared" si="55"/>
        <v>0</v>
      </c>
      <c r="P122" s="2">
        <f t="shared" si="47"/>
        <v>0</v>
      </c>
      <c r="Q122" s="33" t="str">
        <f t="shared" si="56"/>
        <v/>
      </c>
      <c r="R122" s="34" t="str">
        <f t="shared" si="57"/>
        <v/>
      </c>
      <c r="S122" s="3" t="str">
        <f t="shared" si="36"/>
        <v/>
      </c>
      <c r="T122" s="4" t="str">
        <f t="shared" si="48"/>
        <v/>
      </c>
      <c r="U122" s="41" t="str">
        <f t="shared" si="58"/>
        <v/>
      </c>
      <c r="V122" s="7" t="str">
        <f t="shared" si="49"/>
        <v/>
      </c>
      <c r="W122" s="74" t="str">
        <f t="shared" si="50"/>
        <v/>
      </c>
      <c r="X122" s="55" t="str">
        <f t="shared" si="51"/>
        <v/>
      </c>
      <c r="Y122" s="105" t="str">
        <f t="shared" si="52"/>
        <v/>
      </c>
      <c r="Z122" s="9" t="str">
        <f t="shared" si="37"/>
        <v/>
      </c>
      <c r="AA122" s="40" t="str">
        <f t="shared" si="59"/>
        <v/>
      </c>
      <c r="AB122" s="58" t="str">
        <f t="shared" si="38"/>
        <v/>
      </c>
      <c r="AC122" s="6" t="str">
        <f t="shared" si="39"/>
        <v/>
      </c>
    </row>
    <row r="123" spans="1:29" s="1" customFormat="1" ht="13.15" x14ac:dyDescent="0.4">
      <c r="A123" s="47" t="str">
        <f t="shared" si="40"/>
        <v>x</v>
      </c>
      <c r="B123" s="2">
        <f t="shared" si="63"/>
        <v>0</v>
      </c>
      <c r="C123" s="33" t="str">
        <f t="shared" si="42"/>
        <v/>
      </c>
      <c r="D123" s="34" t="str">
        <f t="shared" si="43"/>
        <v/>
      </c>
      <c r="E123" s="3" t="str">
        <f t="shared" si="60"/>
        <v/>
      </c>
      <c r="F123" s="4" t="str">
        <f t="shared" si="61"/>
        <v/>
      </c>
      <c r="G123" s="41" t="str">
        <f t="shared" si="44"/>
        <v/>
      </c>
      <c r="H123" s="7" t="str">
        <f t="shared" si="62"/>
        <v/>
      </c>
      <c r="I123" s="39" t="str">
        <f t="shared" si="45"/>
        <v/>
      </c>
      <c r="J123" s="73" t="str">
        <f t="shared" si="34"/>
        <v/>
      </c>
      <c r="K123" s="55" t="str">
        <f t="shared" si="35"/>
        <v/>
      </c>
      <c r="L123" s="117">
        <f t="shared" si="53"/>
        <v>49096</v>
      </c>
      <c r="M123" s="117">
        <f t="shared" si="54"/>
        <v>49125</v>
      </c>
      <c r="N123" s="87">
        <f t="shared" si="46"/>
        <v>0</v>
      </c>
      <c r="O123" s="95">
        <f t="shared" si="55"/>
        <v>0</v>
      </c>
      <c r="P123" s="2">
        <f t="shared" si="47"/>
        <v>0</v>
      </c>
      <c r="Q123" s="33" t="str">
        <f t="shared" si="56"/>
        <v/>
      </c>
      <c r="R123" s="34" t="str">
        <f t="shared" si="57"/>
        <v/>
      </c>
      <c r="S123" s="3" t="str">
        <f t="shared" si="36"/>
        <v/>
      </c>
      <c r="T123" s="4" t="str">
        <f t="shared" si="48"/>
        <v/>
      </c>
      <c r="U123" s="41" t="str">
        <f t="shared" si="58"/>
        <v/>
      </c>
      <c r="V123" s="7" t="str">
        <f t="shared" si="49"/>
        <v/>
      </c>
      <c r="W123" s="74" t="str">
        <f t="shared" si="50"/>
        <v/>
      </c>
      <c r="X123" s="55" t="str">
        <f t="shared" si="51"/>
        <v/>
      </c>
      <c r="Y123" s="105" t="str">
        <f t="shared" si="52"/>
        <v/>
      </c>
      <c r="Z123" s="9" t="str">
        <f t="shared" si="37"/>
        <v/>
      </c>
      <c r="AA123" s="40" t="str">
        <f t="shared" si="59"/>
        <v/>
      </c>
      <c r="AB123" s="58" t="str">
        <f t="shared" si="38"/>
        <v/>
      </c>
      <c r="AC123" s="6" t="str">
        <f t="shared" si="39"/>
        <v/>
      </c>
    </row>
    <row r="124" spans="1:29" s="1" customFormat="1" ht="13.15" x14ac:dyDescent="0.4">
      <c r="A124" s="47" t="str">
        <f t="shared" si="40"/>
        <v>x</v>
      </c>
      <c r="B124" s="2">
        <f t="shared" si="63"/>
        <v>0</v>
      </c>
      <c r="C124" s="33" t="str">
        <f t="shared" si="42"/>
        <v/>
      </c>
      <c r="D124" s="34" t="str">
        <f t="shared" si="43"/>
        <v/>
      </c>
      <c r="E124" s="3" t="str">
        <f t="shared" si="60"/>
        <v/>
      </c>
      <c r="F124" s="4" t="str">
        <f t="shared" si="61"/>
        <v/>
      </c>
      <c r="G124" s="41" t="str">
        <f t="shared" si="44"/>
        <v/>
      </c>
      <c r="H124" s="7" t="str">
        <f t="shared" si="62"/>
        <v/>
      </c>
      <c r="I124" s="39" t="str">
        <f t="shared" si="45"/>
        <v/>
      </c>
      <c r="J124" s="73" t="str">
        <f t="shared" si="34"/>
        <v/>
      </c>
      <c r="K124" s="55" t="str">
        <f t="shared" si="35"/>
        <v/>
      </c>
      <c r="L124" s="117">
        <f t="shared" si="53"/>
        <v>49126</v>
      </c>
      <c r="M124" s="117">
        <f t="shared" si="54"/>
        <v>49156</v>
      </c>
      <c r="N124" s="87">
        <f t="shared" si="46"/>
        <v>0</v>
      </c>
      <c r="O124" s="95">
        <f t="shared" si="55"/>
        <v>0</v>
      </c>
      <c r="P124" s="2">
        <f t="shared" si="47"/>
        <v>0</v>
      </c>
      <c r="Q124" s="33" t="str">
        <f t="shared" si="56"/>
        <v/>
      </c>
      <c r="R124" s="34" t="str">
        <f t="shared" si="57"/>
        <v/>
      </c>
      <c r="S124" s="3" t="str">
        <f t="shared" si="36"/>
        <v/>
      </c>
      <c r="T124" s="4" t="str">
        <f t="shared" si="48"/>
        <v/>
      </c>
      <c r="U124" s="41" t="str">
        <f t="shared" si="58"/>
        <v/>
      </c>
      <c r="V124" s="7" t="str">
        <f t="shared" si="49"/>
        <v/>
      </c>
      <c r="W124" s="74" t="str">
        <f t="shared" si="50"/>
        <v/>
      </c>
      <c r="X124" s="55" t="str">
        <f t="shared" si="51"/>
        <v/>
      </c>
      <c r="Y124" s="105" t="str">
        <f t="shared" si="52"/>
        <v/>
      </c>
      <c r="Z124" s="9" t="str">
        <f t="shared" si="37"/>
        <v/>
      </c>
      <c r="AA124" s="40" t="str">
        <f t="shared" si="59"/>
        <v/>
      </c>
      <c r="AB124" s="58" t="str">
        <f t="shared" si="38"/>
        <v/>
      </c>
      <c r="AC124" s="6" t="str">
        <f t="shared" si="39"/>
        <v/>
      </c>
    </row>
    <row r="125" spans="1:29" s="1" customFormat="1" ht="13.15" x14ac:dyDescent="0.4">
      <c r="A125" s="47" t="str">
        <f t="shared" si="40"/>
        <v>x</v>
      </c>
      <c r="B125" s="2">
        <f t="shared" si="63"/>
        <v>0</v>
      </c>
      <c r="C125" s="33" t="str">
        <f t="shared" si="42"/>
        <v/>
      </c>
      <c r="D125" s="34" t="str">
        <f t="shared" si="43"/>
        <v/>
      </c>
      <c r="E125" s="3" t="str">
        <f t="shared" si="60"/>
        <v/>
      </c>
      <c r="F125" s="4" t="str">
        <f t="shared" si="61"/>
        <v/>
      </c>
      <c r="G125" s="41" t="str">
        <f t="shared" si="44"/>
        <v/>
      </c>
      <c r="H125" s="7" t="str">
        <f t="shared" si="62"/>
        <v/>
      </c>
      <c r="I125" s="39" t="str">
        <f t="shared" si="45"/>
        <v/>
      </c>
      <c r="J125" s="73" t="str">
        <f t="shared" si="34"/>
        <v/>
      </c>
      <c r="K125" s="55" t="str">
        <f t="shared" si="35"/>
        <v/>
      </c>
      <c r="L125" s="117">
        <f t="shared" si="53"/>
        <v>49157</v>
      </c>
      <c r="M125" s="117">
        <f t="shared" si="54"/>
        <v>49187</v>
      </c>
      <c r="N125" s="87">
        <f t="shared" si="46"/>
        <v>0</v>
      </c>
      <c r="O125" s="95">
        <f t="shared" si="55"/>
        <v>0</v>
      </c>
      <c r="P125" s="2">
        <f t="shared" si="47"/>
        <v>0</v>
      </c>
      <c r="Q125" s="33" t="str">
        <f t="shared" si="56"/>
        <v/>
      </c>
      <c r="R125" s="34" t="str">
        <f t="shared" si="57"/>
        <v/>
      </c>
      <c r="S125" s="3" t="str">
        <f t="shared" si="36"/>
        <v/>
      </c>
      <c r="T125" s="4" t="str">
        <f t="shared" si="48"/>
        <v/>
      </c>
      <c r="U125" s="41" t="str">
        <f t="shared" si="58"/>
        <v/>
      </c>
      <c r="V125" s="7" t="str">
        <f t="shared" si="49"/>
        <v/>
      </c>
      <c r="W125" s="74" t="str">
        <f t="shared" si="50"/>
        <v/>
      </c>
      <c r="X125" s="55" t="str">
        <f t="shared" si="51"/>
        <v/>
      </c>
      <c r="Y125" s="105" t="str">
        <f t="shared" si="52"/>
        <v/>
      </c>
      <c r="Z125" s="9" t="str">
        <f t="shared" si="37"/>
        <v/>
      </c>
      <c r="AA125" s="40" t="str">
        <f t="shared" si="59"/>
        <v/>
      </c>
      <c r="AB125" s="58" t="str">
        <f t="shared" si="38"/>
        <v/>
      </c>
      <c r="AC125" s="6" t="str">
        <f t="shared" si="39"/>
        <v/>
      </c>
    </row>
    <row r="126" spans="1:29" s="1" customFormat="1" ht="13.15" x14ac:dyDescent="0.4">
      <c r="A126" s="47" t="str">
        <f t="shared" si="40"/>
        <v>x</v>
      </c>
      <c r="B126" s="2">
        <f t="shared" si="63"/>
        <v>0</v>
      </c>
      <c r="C126" s="33" t="str">
        <f t="shared" si="42"/>
        <v/>
      </c>
      <c r="D126" s="34" t="str">
        <f t="shared" si="43"/>
        <v/>
      </c>
      <c r="E126" s="3" t="str">
        <f t="shared" si="60"/>
        <v/>
      </c>
      <c r="F126" s="4" t="str">
        <f t="shared" si="61"/>
        <v/>
      </c>
      <c r="G126" s="41" t="str">
        <f t="shared" si="44"/>
        <v/>
      </c>
      <c r="H126" s="7" t="str">
        <f t="shared" si="62"/>
        <v/>
      </c>
      <c r="I126" s="39" t="str">
        <f t="shared" si="45"/>
        <v/>
      </c>
      <c r="J126" s="73" t="str">
        <f t="shared" si="34"/>
        <v/>
      </c>
      <c r="K126" s="55" t="str">
        <f t="shared" si="35"/>
        <v/>
      </c>
      <c r="L126" s="117">
        <f t="shared" si="53"/>
        <v>49188</v>
      </c>
      <c r="M126" s="117">
        <f t="shared" si="54"/>
        <v>49217</v>
      </c>
      <c r="N126" s="87">
        <f t="shared" si="46"/>
        <v>0</v>
      </c>
      <c r="O126" s="95">
        <f t="shared" si="55"/>
        <v>0</v>
      </c>
      <c r="P126" s="2">
        <f t="shared" si="47"/>
        <v>0</v>
      </c>
      <c r="Q126" s="33" t="str">
        <f t="shared" si="56"/>
        <v/>
      </c>
      <c r="R126" s="34" t="str">
        <f t="shared" si="57"/>
        <v/>
      </c>
      <c r="S126" s="3" t="str">
        <f t="shared" si="36"/>
        <v/>
      </c>
      <c r="T126" s="4" t="str">
        <f t="shared" si="48"/>
        <v/>
      </c>
      <c r="U126" s="41" t="str">
        <f t="shared" si="58"/>
        <v/>
      </c>
      <c r="V126" s="7" t="str">
        <f t="shared" si="49"/>
        <v/>
      </c>
      <c r="W126" s="74" t="str">
        <f t="shared" si="50"/>
        <v/>
      </c>
      <c r="X126" s="55" t="str">
        <f t="shared" si="51"/>
        <v/>
      </c>
      <c r="Y126" s="105" t="str">
        <f t="shared" si="52"/>
        <v/>
      </c>
      <c r="Z126" s="9" t="str">
        <f t="shared" si="37"/>
        <v/>
      </c>
      <c r="AA126" s="40" t="str">
        <f t="shared" si="59"/>
        <v/>
      </c>
      <c r="AB126" s="58" t="str">
        <f t="shared" si="38"/>
        <v/>
      </c>
      <c r="AC126" s="6" t="str">
        <f t="shared" si="39"/>
        <v/>
      </c>
    </row>
    <row r="127" spans="1:29" s="1" customFormat="1" ht="13.15" x14ac:dyDescent="0.4">
      <c r="A127" s="47" t="str">
        <f t="shared" si="40"/>
        <v>x</v>
      </c>
      <c r="B127" s="2">
        <f t="shared" si="63"/>
        <v>0</v>
      </c>
      <c r="C127" s="33" t="str">
        <f t="shared" si="42"/>
        <v/>
      </c>
      <c r="D127" s="34" t="str">
        <f t="shared" si="43"/>
        <v/>
      </c>
      <c r="E127" s="3" t="str">
        <f t="shared" si="60"/>
        <v/>
      </c>
      <c r="F127" s="4" t="str">
        <f t="shared" si="61"/>
        <v/>
      </c>
      <c r="G127" s="41" t="str">
        <f t="shared" si="44"/>
        <v/>
      </c>
      <c r="H127" s="7" t="str">
        <f t="shared" si="62"/>
        <v/>
      </c>
      <c r="I127" s="39" t="str">
        <f t="shared" si="45"/>
        <v/>
      </c>
      <c r="J127" s="73" t="str">
        <f t="shared" si="34"/>
        <v/>
      </c>
      <c r="K127" s="55" t="str">
        <f t="shared" si="35"/>
        <v/>
      </c>
      <c r="L127" s="117">
        <f t="shared" si="53"/>
        <v>49218</v>
      </c>
      <c r="M127" s="117">
        <f t="shared" si="54"/>
        <v>49248</v>
      </c>
      <c r="N127" s="87">
        <f t="shared" si="46"/>
        <v>0</v>
      </c>
      <c r="O127" s="95">
        <f t="shared" si="55"/>
        <v>0</v>
      </c>
      <c r="P127" s="2">
        <f t="shared" si="47"/>
        <v>0</v>
      </c>
      <c r="Q127" s="33" t="str">
        <f t="shared" si="56"/>
        <v/>
      </c>
      <c r="R127" s="34" t="str">
        <f t="shared" si="57"/>
        <v/>
      </c>
      <c r="S127" s="3" t="str">
        <f t="shared" si="36"/>
        <v/>
      </c>
      <c r="T127" s="4" t="str">
        <f t="shared" si="48"/>
        <v/>
      </c>
      <c r="U127" s="41" t="str">
        <f t="shared" si="58"/>
        <v/>
      </c>
      <c r="V127" s="7" t="str">
        <f t="shared" si="49"/>
        <v/>
      </c>
      <c r="W127" s="74" t="str">
        <f t="shared" si="50"/>
        <v/>
      </c>
      <c r="X127" s="55" t="str">
        <f t="shared" si="51"/>
        <v/>
      </c>
      <c r="Y127" s="105" t="str">
        <f t="shared" si="52"/>
        <v/>
      </c>
      <c r="Z127" s="9" t="str">
        <f t="shared" si="37"/>
        <v/>
      </c>
      <c r="AA127" s="40" t="str">
        <f t="shared" si="59"/>
        <v/>
      </c>
      <c r="AB127" s="58" t="str">
        <f t="shared" si="38"/>
        <v/>
      </c>
      <c r="AC127" s="6" t="str">
        <f t="shared" si="39"/>
        <v/>
      </c>
    </row>
    <row r="128" spans="1:29" s="1" customFormat="1" ht="13.15" x14ac:dyDescent="0.4">
      <c r="A128" s="47" t="str">
        <f t="shared" si="40"/>
        <v>x</v>
      </c>
      <c r="B128" s="2">
        <f t="shared" si="63"/>
        <v>0</v>
      </c>
      <c r="C128" s="33" t="str">
        <f t="shared" si="42"/>
        <v/>
      </c>
      <c r="D128" s="34" t="str">
        <f t="shared" si="43"/>
        <v/>
      </c>
      <c r="E128" s="3" t="str">
        <f t="shared" si="60"/>
        <v/>
      </c>
      <c r="F128" s="4" t="str">
        <f t="shared" si="61"/>
        <v/>
      </c>
      <c r="G128" s="41" t="str">
        <f t="shared" si="44"/>
        <v/>
      </c>
      <c r="H128" s="7" t="str">
        <f t="shared" si="62"/>
        <v/>
      </c>
      <c r="I128" s="39" t="str">
        <f t="shared" si="45"/>
        <v/>
      </c>
      <c r="J128" s="73" t="str">
        <f t="shared" si="34"/>
        <v/>
      </c>
      <c r="K128" s="55" t="str">
        <f t="shared" si="35"/>
        <v/>
      </c>
      <c r="L128" s="117">
        <f t="shared" si="53"/>
        <v>49249</v>
      </c>
      <c r="M128" s="117">
        <f t="shared" si="54"/>
        <v>49278</v>
      </c>
      <c r="N128" s="87">
        <f t="shared" si="46"/>
        <v>0</v>
      </c>
      <c r="O128" s="95">
        <f t="shared" si="55"/>
        <v>0</v>
      </c>
      <c r="P128" s="2">
        <f t="shared" si="47"/>
        <v>0</v>
      </c>
      <c r="Q128" s="33" t="str">
        <f t="shared" si="56"/>
        <v/>
      </c>
      <c r="R128" s="34" t="str">
        <f t="shared" si="57"/>
        <v/>
      </c>
      <c r="S128" s="3" t="str">
        <f t="shared" si="36"/>
        <v/>
      </c>
      <c r="T128" s="4" t="str">
        <f t="shared" si="48"/>
        <v/>
      </c>
      <c r="U128" s="41" t="str">
        <f t="shared" si="58"/>
        <v/>
      </c>
      <c r="V128" s="7" t="str">
        <f t="shared" si="49"/>
        <v/>
      </c>
      <c r="W128" s="74" t="str">
        <f t="shared" si="50"/>
        <v/>
      </c>
      <c r="X128" s="55" t="str">
        <f t="shared" si="51"/>
        <v/>
      </c>
      <c r="Y128" s="105" t="str">
        <f t="shared" si="52"/>
        <v/>
      </c>
      <c r="Z128" s="9" t="str">
        <f t="shared" si="37"/>
        <v/>
      </c>
      <c r="AA128" s="40" t="str">
        <f t="shared" si="59"/>
        <v/>
      </c>
      <c r="AB128" s="58" t="str">
        <f t="shared" si="38"/>
        <v/>
      </c>
      <c r="AC128" s="6" t="str">
        <f t="shared" si="39"/>
        <v/>
      </c>
    </row>
    <row r="129" spans="1:29" s="1" customFormat="1" ht="13.15" x14ac:dyDescent="0.4">
      <c r="A129" s="47" t="str">
        <f t="shared" si="40"/>
        <v>x</v>
      </c>
      <c r="B129" s="2">
        <f t="shared" si="63"/>
        <v>0</v>
      </c>
      <c r="C129" s="33" t="str">
        <f t="shared" si="42"/>
        <v/>
      </c>
      <c r="D129" s="34" t="str">
        <f t="shared" si="43"/>
        <v/>
      </c>
      <c r="E129" s="3" t="str">
        <f t="shared" si="60"/>
        <v/>
      </c>
      <c r="F129" s="4" t="str">
        <f t="shared" si="61"/>
        <v/>
      </c>
      <c r="G129" s="41" t="str">
        <f t="shared" si="44"/>
        <v/>
      </c>
      <c r="H129" s="7" t="str">
        <f t="shared" si="62"/>
        <v/>
      </c>
      <c r="I129" s="39" t="str">
        <f t="shared" si="45"/>
        <v/>
      </c>
      <c r="J129" s="73" t="str">
        <f t="shared" si="34"/>
        <v/>
      </c>
      <c r="K129" s="55" t="str">
        <f t="shared" si="35"/>
        <v/>
      </c>
      <c r="L129" s="117">
        <f t="shared" si="53"/>
        <v>49279</v>
      </c>
      <c r="M129" s="117">
        <f t="shared" si="54"/>
        <v>49309</v>
      </c>
      <c r="N129" s="87">
        <f t="shared" si="46"/>
        <v>0</v>
      </c>
      <c r="O129" s="95">
        <f t="shared" si="55"/>
        <v>0</v>
      </c>
      <c r="P129" s="2">
        <f t="shared" si="47"/>
        <v>0</v>
      </c>
      <c r="Q129" s="33" t="str">
        <f t="shared" si="56"/>
        <v/>
      </c>
      <c r="R129" s="34" t="str">
        <f t="shared" si="57"/>
        <v/>
      </c>
      <c r="S129" s="3" t="str">
        <f t="shared" si="36"/>
        <v/>
      </c>
      <c r="T129" s="4" t="str">
        <f t="shared" si="48"/>
        <v/>
      </c>
      <c r="U129" s="41" t="str">
        <f t="shared" si="58"/>
        <v/>
      </c>
      <c r="V129" s="7" t="str">
        <f t="shared" si="49"/>
        <v/>
      </c>
      <c r="W129" s="74" t="str">
        <f t="shared" si="50"/>
        <v/>
      </c>
      <c r="X129" s="55" t="str">
        <f t="shared" si="51"/>
        <v/>
      </c>
      <c r="Y129" s="105" t="str">
        <f t="shared" si="52"/>
        <v/>
      </c>
      <c r="Z129" s="9" t="str">
        <f t="shared" si="37"/>
        <v/>
      </c>
      <c r="AA129" s="40" t="str">
        <f t="shared" si="59"/>
        <v/>
      </c>
      <c r="AB129" s="58" t="str">
        <f t="shared" si="38"/>
        <v/>
      </c>
      <c r="AC129" s="6" t="str">
        <f t="shared" si="39"/>
        <v/>
      </c>
    </row>
    <row r="130" spans="1:29" s="1" customFormat="1" ht="13.15" x14ac:dyDescent="0.4">
      <c r="A130" s="47" t="str">
        <f t="shared" si="40"/>
        <v>x</v>
      </c>
      <c r="B130" s="2">
        <f t="shared" si="63"/>
        <v>0</v>
      </c>
      <c r="C130" s="33" t="str">
        <f t="shared" si="42"/>
        <v/>
      </c>
      <c r="D130" s="34" t="str">
        <f t="shared" si="43"/>
        <v/>
      </c>
      <c r="E130" s="3" t="str">
        <f t="shared" si="60"/>
        <v/>
      </c>
      <c r="F130" s="4" t="str">
        <f t="shared" si="61"/>
        <v/>
      </c>
      <c r="G130" s="41" t="str">
        <f t="shared" si="44"/>
        <v/>
      </c>
      <c r="H130" s="7" t="str">
        <f t="shared" si="62"/>
        <v/>
      </c>
      <c r="I130" s="39" t="str">
        <f t="shared" si="45"/>
        <v/>
      </c>
      <c r="J130" s="73" t="str">
        <f t="shared" si="34"/>
        <v/>
      </c>
      <c r="K130" s="55" t="str">
        <f t="shared" si="35"/>
        <v/>
      </c>
      <c r="L130" s="117">
        <f t="shared" si="53"/>
        <v>49310</v>
      </c>
      <c r="M130" s="117">
        <f t="shared" si="54"/>
        <v>49340</v>
      </c>
      <c r="N130" s="87">
        <f t="shared" si="46"/>
        <v>0</v>
      </c>
      <c r="O130" s="95">
        <f t="shared" si="55"/>
        <v>0</v>
      </c>
      <c r="P130" s="2">
        <f t="shared" si="47"/>
        <v>0</v>
      </c>
      <c r="Q130" s="33" t="str">
        <f t="shared" si="56"/>
        <v/>
      </c>
      <c r="R130" s="34" t="str">
        <f t="shared" si="57"/>
        <v/>
      </c>
      <c r="S130" s="3" t="str">
        <f t="shared" si="36"/>
        <v/>
      </c>
      <c r="T130" s="4" t="str">
        <f t="shared" si="48"/>
        <v/>
      </c>
      <c r="U130" s="41" t="str">
        <f t="shared" si="58"/>
        <v/>
      </c>
      <c r="V130" s="7" t="str">
        <f t="shared" si="49"/>
        <v/>
      </c>
      <c r="W130" s="74" t="str">
        <f t="shared" si="50"/>
        <v/>
      </c>
      <c r="X130" s="55" t="str">
        <f t="shared" si="51"/>
        <v/>
      </c>
      <c r="Y130" s="105" t="str">
        <f t="shared" si="52"/>
        <v/>
      </c>
      <c r="Z130" s="9" t="str">
        <f t="shared" si="37"/>
        <v/>
      </c>
      <c r="AA130" s="40" t="str">
        <f t="shared" si="59"/>
        <v/>
      </c>
      <c r="AB130" s="58" t="str">
        <f t="shared" si="38"/>
        <v/>
      </c>
      <c r="AC130" s="6" t="str">
        <f t="shared" si="39"/>
        <v/>
      </c>
    </row>
    <row r="131" spans="1:29" s="1" customFormat="1" ht="13.15" x14ac:dyDescent="0.4">
      <c r="A131" s="47" t="str">
        <f t="shared" si="40"/>
        <v>x</v>
      </c>
      <c r="B131" s="2">
        <f t="shared" si="63"/>
        <v>0</v>
      </c>
      <c r="C131" s="33" t="str">
        <f t="shared" si="42"/>
        <v/>
      </c>
      <c r="D131" s="34" t="str">
        <f t="shared" si="43"/>
        <v/>
      </c>
      <c r="E131" s="3" t="str">
        <f t="shared" si="60"/>
        <v/>
      </c>
      <c r="F131" s="4" t="str">
        <f t="shared" si="61"/>
        <v/>
      </c>
      <c r="G131" s="41" t="str">
        <f t="shared" si="44"/>
        <v/>
      </c>
      <c r="H131" s="7" t="str">
        <f t="shared" si="62"/>
        <v/>
      </c>
      <c r="I131" s="39" t="str">
        <f t="shared" si="45"/>
        <v/>
      </c>
      <c r="J131" s="73" t="str">
        <f t="shared" si="34"/>
        <v/>
      </c>
      <c r="K131" s="55" t="str">
        <f t="shared" si="35"/>
        <v/>
      </c>
      <c r="L131" s="117">
        <f t="shared" si="53"/>
        <v>49341</v>
      </c>
      <c r="M131" s="117">
        <f t="shared" si="54"/>
        <v>49368</v>
      </c>
      <c r="N131" s="87">
        <f t="shared" si="46"/>
        <v>0</v>
      </c>
      <c r="O131" s="95">
        <f t="shared" si="55"/>
        <v>0</v>
      </c>
      <c r="P131" s="2">
        <f t="shared" si="47"/>
        <v>0</v>
      </c>
      <c r="Q131" s="33" t="str">
        <f t="shared" si="56"/>
        <v/>
      </c>
      <c r="R131" s="34" t="str">
        <f t="shared" si="57"/>
        <v/>
      </c>
      <c r="S131" s="3" t="str">
        <f t="shared" si="36"/>
        <v/>
      </c>
      <c r="T131" s="4" t="str">
        <f t="shared" si="48"/>
        <v/>
      </c>
      <c r="U131" s="41" t="str">
        <f t="shared" si="58"/>
        <v/>
      </c>
      <c r="V131" s="7" t="str">
        <f t="shared" si="49"/>
        <v/>
      </c>
      <c r="W131" s="74" t="str">
        <f t="shared" si="50"/>
        <v/>
      </c>
      <c r="X131" s="55" t="str">
        <f t="shared" si="51"/>
        <v/>
      </c>
      <c r="Y131" s="105" t="str">
        <f t="shared" si="52"/>
        <v/>
      </c>
      <c r="Z131" s="9" t="str">
        <f t="shared" si="37"/>
        <v/>
      </c>
      <c r="AA131" s="40" t="str">
        <f t="shared" si="59"/>
        <v/>
      </c>
      <c r="AB131" s="58" t="str">
        <f t="shared" si="38"/>
        <v/>
      </c>
      <c r="AC131" s="6" t="str">
        <f t="shared" si="39"/>
        <v/>
      </c>
    </row>
    <row r="132" spans="1:29" s="1" customFormat="1" ht="13.15" x14ac:dyDescent="0.4">
      <c r="A132" s="47" t="str">
        <f t="shared" si="40"/>
        <v>x</v>
      </c>
      <c r="B132" s="2">
        <f t="shared" si="63"/>
        <v>0</v>
      </c>
      <c r="C132" s="33" t="str">
        <f t="shared" si="42"/>
        <v/>
      </c>
      <c r="D132" s="34" t="str">
        <f t="shared" si="43"/>
        <v/>
      </c>
      <c r="E132" s="3" t="str">
        <f t="shared" si="60"/>
        <v/>
      </c>
      <c r="F132" s="4" t="str">
        <f t="shared" si="61"/>
        <v/>
      </c>
      <c r="G132" s="41" t="str">
        <f t="shared" si="44"/>
        <v/>
      </c>
      <c r="H132" s="7" t="str">
        <f t="shared" si="62"/>
        <v/>
      </c>
      <c r="I132" s="39" t="str">
        <f t="shared" si="45"/>
        <v/>
      </c>
      <c r="J132" s="73" t="str">
        <f t="shared" si="34"/>
        <v/>
      </c>
      <c r="K132" s="55" t="str">
        <f t="shared" si="35"/>
        <v/>
      </c>
      <c r="L132" s="117">
        <f t="shared" si="53"/>
        <v>49369</v>
      </c>
      <c r="M132" s="117">
        <f t="shared" si="54"/>
        <v>49399</v>
      </c>
      <c r="N132" s="87">
        <f t="shared" si="46"/>
        <v>0</v>
      </c>
      <c r="O132" s="95">
        <f t="shared" si="55"/>
        <v>0</v>
      </c>
      <c r="P132" s="2">
        <f t="shared" si="47"/>
        <v>0</v>
      </c>
      <c r="Q132" s="33" t="str">
        <f t="shared" si="56"/>
        <v/>
      </c>
      <c r="R132" s="34" t="str">
        <f t="shared" si="57"/>
        <v/>
      </c>
      <c r="S132" s="3" t="str">
        <f t="shared" si="36"/>
        <v/>
      </c>
      <c r="T132" s="4" t="str">
        <f t="shared" si="48"/>
        <v/>
      </c>
      <c r="U132" s="41" t="str">
        <f t="shared" si="58"/>
        <v/>
      </c>
      <c r="V132" s="7" t="str">
        <f t="shared" si="49"/>
        <v/>
      </c>
      <c r="W132" s="74" t="str">
        <f t="shared" si="50"/>
        <v/>
      </c>
      <c r="X132" s="55" t="str">
        <f t="shared" si="51"/>
        <v/>
      </c>
      <c r="Y132" s="105" t="str">
        <f t="shared" si="52"/>
        <v/>
      </c>
      <c r="Z132" s="9" t="str">
        <f t="shared" si="37"/>
        <v/>
      </c>
      <c r="AA132" s="40" t="str">
        <f t="shared" si="59"/>
        <v/>
      </c>
      <c r="AB132" s="58" t="str">
        <f t="shared" si="38"/>
        <v/>
      </c>
      <c r="AC132" s="6" t="str">
        <f t="shared" si="39"/>
        <v/>
      </c>
    </row>
    <row r="133" spans="1:29" s="1" customFormat="1" ht="13.15" x14ac:dyDescent="0.4">
      <c r="A133" s="47" t="str">
        <f t="shared" si="40"/>
        <v>x</v>
      </c>
      <c r="B133" s="2">
        <f t="shared" si="63"/>
        <v>0</v>
      </c>
      <c r="C133" s="33" t="str">
        <f t="shared" si="42"/>
        <v/>
      </c>
      <c r="D133" s="34" t="str">
        <f t="shared" si="43"/>
        <v/>
      </c>
      <c r="E133" s="3" t="str">
        <f t="shared" si="60"/>
        <v/>
      </c>
      <c r="F133" s="4" t="str">
        <f t="shared" si="61"/>
        <v/>
      </c>
      <c r="G133" s="41" t="str">
        <f t="shared" si="44"/>
        <v/>
      </c>
      <c r="H133" s="7" t="str">
        <f t="shared" si="62"/>
        <v/>
      </c>
      <c r="I133" s="39" t="str">
        <f t="shared" si="45"/>
        <v/>
      </c>
      <c r="J133" s="73" t="str">
        <f t="shared" si="34"/>
        <v/>
      </c>
      <c r="K133" s="55" t="str">
        <f t="shared" si="35"/>
        <v/>
      </c>
      <c r="L133" s="117">
        <f t="shared" si="53"/>
        <v>49400</v>
      </c>
      <c r="M133" s="117">
        <f t="shared" si="54"/>
        <v>49429</v>
      </c>
      <c r="N133" s="87">
        <f t="shared" si="46"/>
        <v>0</v>
      </c>
      <c r="O133" s="95">
        <f t="shared" si="55"/>
        <v>0</v>
      </c>
      <c r="P133" s="2">
        <f t="shared" si="47"/>
        <v>0</v>
      </c>
      <c r="Q133" s="33" t="str">
        <f t="shared" si="56"/>
        <v/>
      </c>
      <c r="R133" s="34" t="str">
        <f t="shared" si="57"/>
        <v/>
      </c>
      <c r="S133" s="3" t="str">
        <f t="shared" si="36"/>
        <v/>
      </c>
      <c r="T133" s="4" t="str">
        <f t="shared" si="48"/>
        <v/>
      </c>
      <c r="U133" s="41" t="str">
        <f t="shared" si="58"/>
        <v/>
      </c>
      <c r="V133" s="7" t="str">
        <f t="shared" si="49"/>
        <v/>
      </c>
      <c r="W133" s="74" t="str">
        <f t="shared" si="50"/>
        <v/>
      </c>
      <c r="X133" s="55" t="str">
        <f t="shared" si="51"/>
        <v/>
      </c>
      <c r="Y133" s="105" t="str">
        <f t="shared" si="52"/>
        <v/>
      </c>
      <c r="Z133" s="9" t="str">
        <f t="shared" si="37"/>
        <v/>
      </c>
      <c r="AA133" s="40" t="str">
        <f t="shared" si="59"/>
        <v/>
      </c>
      <c r="AB133" s="58" t="str">
        <f t="shared" si="38"/>
        <v/>
      </c>
      <c r="AC133" s="6" t="str">
        <f t="shared" si="39"/>
        <v/>
      </c>
    </row>
    <row r="134" spans="1:29" s="1" customFormat="1" ht="13.15" x14ac:dyDescent="0.4">
      <c r="A134" s="47" t="str">
        <f t="shared" si="40"/>
        <v>x</v>
      </c>
      <c r="B134" s="2">
        <f t="shared" si="63"/>
        <v>0</v>
      </c>
      <c r="C134" s="33" t="str">
        <f t="shared" si="42"/>
        <v/>
      </c>
      <c r="D134" s="34" t="str">
        <f t="shared" si="43"/>
        <v/>
      </c>
      <c r="E134" s="3" t="str">
        <f t="shared" si="60"/>
        <v/>
      </c>
      <c r="F134" s="4" t="str">
        <f t="shared" si="61"/>
        <v/>
      </c>
      <c r="G134" s="41" t="str">
        <f t="shared" si="44"/>
        <v/>
      </c>
      <c r="H134" s="7" t="str">
        <f t="shared" si="62"/>
        <v/>
      </c>
      <c r="I134" s="39" t="str">
        <f t="shared" si="45"/>
        <v/>
      </c>
      <c r="J134" s="73" t="str">
        <f t="shared" si="34"/>
        <v/>
      </c>
      <c r="K134" s="55" t="str">
        <f t="shared" si="35"/>
        <v/>
      </c>
      <c r="L134" s="117">
        <f t="shared" si="53"/>
        <v>49430</v>
      </c>
      <c r="M134" s="117">
        <f t="shared" si="54"/>
        <v>49460</v>
      </c>
      <c r="N134" s="87">
        <f t="shared" si="46"/>
        <v>0</v>
      </c>
      <c r="O134" s="95">
        <f t="shared" si="55"/>
        <v>0</v>
      </c>
      <c r="P134" s="2">
        <f t="shared" si="47"/>
        <v>0</v>
      </c>
      <c r="Q134" s="33" t="str">
        <f t="shared" si="56"/>
        <v/>
      </c>
      <c r="R134" s="34" t="str">
        <f t="shared" si="57"/>
        <v/>
      </c>
      <c r="S134" s="3" t="str">
        <f t="shared" si="36"/>
        <v/>
      </c>
      <c r="T134" s="4" t="str">
        <f t="shared" si="48"/>
        <v/>
      </c>
      <c r="U134" s="41" t="str">
        <f t="shared" si="58"/>
        <v/>
      </c>
      <c r="V134" s="7" t="str">
        <f t="shared" si="49"/>
        <v/>
      </c>
      <c r="W134" s="74" t="str">
        <f t="shared" si="50"/>
        <v/>
      </c>
      <c r="X134" s="55" t="str">
        <f t="shared" si="51"/>
        <v/>
      </c>
      <c r="Y134" s="105" t="str">
        <f t="shared" si="52"/>
        <v/>
      </c>
      <c r="Z134" s="9" t="str">
        <f t="shared" si="37"/>
        <v/>
      </c>
      <c r="AA134" s="40" t="str">
        <f t="shared" si="59"/>
        <v/>
      </c>
      <c r="AB134" s="58" t="str">
        <f t="shared" si="38"/>
        <v/>
      </c>
      <c r="AC134" s="6" t="str">
        <f t="shared" si="39"/>
        <v/>
      </c>
    </row>
    <row r="135" spans="1:29" s="1" customFormat="1" ht="13.15" x14ac:dyDescent="0.4">
      <c r="A135" s="47" t="str">
        <f t="shared" si="40"/>
        <v>x</v>
      </c>
      <c r="B135" s="2">
        <f t="shared" si="63"/>
        <v>0</v>
      </c>
      <c r="C135" s="33" t="str">
        <f t="shared" si="42"/>
        <v/>
      </c>
      <c r="D135" s="34" t="str">
        <f t="shared" si="43"/>
        <v/>
      </c>
      <c r="E135" s="3" t="str">
        <f t="shared" si="60"/>
        <v/>
      </c>
      <c r="F135" s="4" t="str">
        <f t="shared" si="61"/>
        <v/>
      </c>
      <c r="G135" s="41" t="str">
        <f t="shared" si="44"/>
        <v/>
      </c>
      <c r="H135" s="7" t="str">
        <f t="shared" si="62"/>
        <v/>
      </c>
      <c r="I135" s="39" t="str">
        <f t="shared" si="45"/>
        <v/>
      </c>
      <c r="J135" s="73" t="str">
        <f t="shared" si="34"/>
        <v/>
      </c>
      <c r="K135" s="55" t="str">
        <f t="shared" si="35"/>
        <v/>
      </c>
      <c r="L135" s="117">
        <f t="shared" si="53"/>
        <v>49461</v>
      </c>
      <c r="M135" s="117">
        <f t="shared" si="54"/>
        <v>49490</v>
      </c>
      <c r="N135" s="87">
        <f t="shared" si="46"/>
        <v>0</v>
      </c>
      <c r="O135" s="95">
        <f t="shared" si="55"/>
        <v>0</v>
      </c>
      <c r="P135" s="2">
        <f t="shared" si="47"/>
        <v>0</v>
      </c>
      <c r="Q135" s="33" t="str">
        <f t="shared" si="56"/>
        <v/>
      </c>
      <c r="R135" s="34" t="str">
        <f t="shared" si="57"/>
        <v/>
      </c>
      <c r="S135" s="3" t="str">
        <f t="shared" si="36"/>
        <v/>
      </c>
      <c r="T135" s="4" t="str">
        <f t="shared" si="48"/>
        <v/>
      </c>
      <c r="U135" s="41" t="str">
        <f t="shared" si="58"/>
        <v/>
      </c>
      <c r="V135" s="7" t="str">
        <f t="shared" si="49"/>
        <v/>
      </c>
      <c r="W135" s="74" t="str">
        <f t="shared" si="50"/>
        <v/>
      </c>
      <c r="X135" s="55" t="str">
        <f t="shared" si="51"/>
        <v/>
      </c>
      <c r="Y135" s="105" t="str">
        <f t="shared" si="52"/>
        <v/>
      </c>
      <c r="Z135" s="9" t="str">
        <f t="shared" si="37"/>
        <v/>
      </c>
      <c r="AA135" s="40" t="str">
        <f t="shared" si="59"/>
        <v/>
      </c>
      <c r="AB135" s="58" t="str">
        <f t="shared" si="38"/>
        <v/>
      </c>
      <c r="AC135" s="6" t="str">
        <f t="shared" si="39"/>
        <v/>
      </c>
    </row>
    <row r="136" spans="1:29" s="1" customFormat="1" ht="13.15" x14ac:dyDescent="0.4">
      <c r="A136" s="47" t="str">
        <f t="shared" si="40"/>
        <v>x</v>
      </c>
      <c r="B136" s="2">
        <f t="shared" si="63"/>
        <v>0</v>
      </c>
      <c r="C136" s="33" t="str">
        <f t="shared" si="42"/>
        <v/>
      </c>
      <c r="D136" s="34" t="str">
        <f t="shared" si="43"/>
        <v/>
      </c>
      <c r="E136" s="3" t="str">
        <f t="shared" si="60"/>
        <v/>
      </c>
      <c r="F136" s="4" t="str">
        <f t="shared" si="61"/>
        <v/>
      </c>
      <c r="G136" s="41" t="str">
        <f t="shared" si="44"/>
        <v/>
      </c>
      <c r="H136" s="7" t="str">
        <f t="shared" si="62"/>
        <v/>
      </c>
      <c r="I136" s="39" t="str">
        <f t="shared" si="45"/>
        <v/>
      </c>
      <c r="J136" s="73" t="str">
        <f t="shared" si="34"/>
        <v/>
      </c>
      <c r="K136" s="55" t="str">
        <f t="shared" si="35"/>
        <v/>
      </c>
      <c r="L136" s="117">
        <f t="shared" si="53"/>
        <v>49491</v>
      </c>
      <c r="M136" s="117">
        <f t="shared" si="54"/>
        <v>49521</v>
      </c>
      <c r="N136" s="87">
        <f t="shared" si="46"/>
        <v>0</v>
      </c>
      <c r="O136" s="95">
        <f t="shared" si="55"/>
        <v>0</v>
      </c>
      <c r="P136" s="2">
        <f t="shared" si="47"/>
        <v>0</v>
      </c>
      <c r="Q136" s="33" t="str">
        <f t="shared" si="56"/>
        <v/>
      </c>
      <c r="R136" s="34" t="str">
        <f t="shared" si="57"/>
        <v/>
      </c>
      <c r="S136" s="3" t="str">
        <f t="shared" si="36"/>
        <v/>
      </c>
      <c r="T136" s="4" t="str">
        <f t="shared" si="48"/>
        <v/>
      </c>
      <c r="U136" s="41" t="str">
        <f t="shared" si="58"/>
        <v/>
      </c>
      <c r="V136" s="7" t="str">
        <f t="shared" si="49"/>
        <v/>
      </c>
      <c r="W136" s="74" t="str">
        <f t="shared" si="50"/>
        <v/>
      </c>
      <c r="X136" s="55" t="str">
        <f t="shared" si="51"/>
        <v/>
      </c>
      <c r="Y136" s="105" t="str">
        <f t="shared" si="52"/>
        <v/>
      </c>
      <c r="Z136" s="9" t="str">
        <f t="shared" si="37"/>
        <v/>
      </c>
      <c r="AA136" s="40" t="str">
        <f t="shared" si="59"/>
        <v/>
      </c>
      <c r="AB136" s="58" t="str">
        <f t="shared" si="38"/>
        <v/>
      </c>
      <c r="AC136" s="6" t="str">
        <f t="shared" si="39"/>
        <v/>
      </c>
    </row>
    <row r="137" spans="1:29" s="1" customFormat="1" ht="13.15" x14ac:dyDescent="0.4">
      <c r="A137" s="47" t="str">
        <f t="shared" si="40"/>
        <v>x</v>
      </c>
      <c r="B137" s="2">
        <f t="shared" si="63"/>
        <v>0</v>
      </c>
      <c r="C137" s="33" t="str">
        <f t="shared" si="42"/>
        <v/>
      </c>
      <c r="D137" s="34" t="str">
        <f t="shared" si="43"/>
        <v/>
      </c>
      <c r="E137" s="3" t="str">
        <f t="shared" si="60"/>
        <v/>
      </c>
      <c r="F137" s="4" t="str">
        <f t="shared" si="61"/>
        <v/>
      </c>
      <c r="G137" s="41" t="str">
        <f t="shared" si="44"/>
        <v/>
      </c>
      <c r="H137" s="7" t="str">
        <f t="shared" si="62"/>
        <v/>
      </c>
      <c r="I137" s="39" t="str">
        <f t="shared" si="45"/>
        <v/>
      </c>
      <c r="J137" s="73" t="str">
        <f t="shared" si="34"/>
        <v/>
      </c>
      <c r="K137" s="55" t="str">
        <f t="shared" si="35"/>
        <v/>
      </c>
      <c r="L137" s="117">
        <f t="shared" si="53"/>
        <v>49522</v>
      </c>
      <c r="M137" s="117">
        <f t="shared" si="54"/>
        <v>49552</v>
      </c>
      <c r="N137" s="87">
        <f t="shared" si="46"/>
        <v>0</v>
      </c>
      <c r="O137" s="95">
        <f t="shared" si="55"/>
        <v>0</v>
      </c>
      <c r="P137" s="2">
        <f t="shared" si="47"/>
        <v>0</v>
      </c>
      <c r="Q137" s="33" t="str">
        <f t="shared" si="56"/>
        <v/>
      </c>
      <c r="R137" s="34" t="str">
        <f t="shared" si="57"/>
        <v/>
      </c>
      <c r="S137" s="3" t="str">
        <f t="shared" si="36"/>
        <v/>
      </c>
      <c r="T137" s="4" t="str">
        <f t="shared" si="48"/>
        <v/>
      </c>
      <c r="U137" s="41" t="str">
        <f t="shared" si="58"/>
        <v/>
      </c>
      <c r="V137" s="7" t="str">
        <f t="shared" si="49"/>
        <v/>
      </c>
      <c r="W137" s="74" t="str">
        <f t="shared" si="50"/>
        <v/>
      </c>
      <c r="X137" s="55" t="str">
        <f t="shared" si="51"/>
        <v/>
      </c>
      <c r="Y137" s="105" t="str">
        <f t="shared" si="52"/>
        <v/>
      </c>
      <c r="Z137" s="9" t="str">
        <f t="shared" si="37"/>
        <v/>
      </c>
      <c r="AA137" s="40" t="str">
        <f t="shared" si="59"/>
        <v/>
      </c>
      <c r="AB137" s="58" t="str">
        <f t="shared" si="38"/>
        <v/>
      </c>
      <c r="AC137" s="6" t="str">
        <f t="shared" si="39"/>
        <v/>
      </c>
    </row>
    <row r="138" spans="1:29" s="1" customFormat="1" ht="13.15" x14ac:dyDescent="0.4">
      <c r="A138" s="47" t="str">
        <f t="shared" si="40"/>
        <v>x</v>
      </c>
      <c r="B138" s="2">
        <f t="shared" si="63"/>
        <v>0</v>
      </c>
      <c r="C138" s="33" t="str">
        <f t="shared" si="42"/>
        <v/>
      </c>
      <c r="D138" s="34" t="str">
        <f t="shared" si="43"/>
        <v/>
      </c>
      <c r="E138" s="3" t="str">
        <f t="shared" si="60"/>
        <v/>
      </c>
      <c r="F138" s="4" t="str">
        <f t="shared" si="61"/>
        <v/>
      </c>
      <c r="G138" s="41" t="str">
        <f t="shared" si="44"/>
        <v/>
      </c>
      <c r="H138" s="7" t="str">
        <f t="shared" si="62"/>
        <v/>
      </c>
      <c r="I138" s="39" t="str">
        <f t="shared" si="45"/>
        <v/>
      </c>
      <c r="J138" s="73" t="str">
        <f t="shared" si="34"/>
        <v/>
      </c>
      <c r="K138" s="55" t="str">
        <f t="shared" si="35"/>
        <v/>
      </c>
      <c r="L138" s="117">
        <f t="shared" si="53"/>
        <v>49553</v>
      </c>
      <c r="M138" s="117">
        <f t="shared" si="54"/>
        <v>49582</v>
      </c>
      <c r="N138" s="87">
        <f t="shared" si="46"/>
        <v>0</v>
      </c>
      <c r="O138" s="95">
        <f t="shared" si="55"/>
        <v>0</v>
      </c>
      <c r="P138" s="2">
        <f t="shared" si="47"/>
        <v>0</v>
      </c>
      <c r="Q138" s="33" t="str">
        <f t="shared" si="56"/>
        <v/>
      </c>
      <c r="R138" s="34" t="str">
        <f t="shared" si="57"/>
        <v/>
      </c>
      <c r="S138" s="3" t="str">
        <f t="shared" si="36"/>
        <v/>
      </c>
      <c r="T138" s="4" t="str">
        <f t="shared" si="48"/>
        <v/>
      </c>
      <c r="U138" s="41" t="str">
        <f t="shared" si="58"/>
        <v/>
      </c>
      <c r="V138" s="7" t="str">
        <f t="shared" si="49"/>
        <v/>
      </c>
      <c r="W138" s="74" t="str">
        <f t="shared" si="50"/>
        <v/>
      </c>
      <c r="X138" s="55" t="str">
        <f t="shared" si="51"/>
        <v/>
      </c>
      <c r="Y138" s="105" t="str">
        <f t="shared" si="52"/>
        <v/>
      </c>
      <c r="Z138" s="9" t="str">
        <f t="shared" si="37"/>
        <v/>
      </c>
      <c r="AA138" s="40" t="str">
        <f t="shared" si="59"/>
        <v/>
      </c>
      <c r="AB138" s="58" t="str">
        <f t="shared" si="38"/>
        <v/>
      </c>
      <c r="AC138" s="6" t="str">
        <f t="shared" si="39"/>
        <v/>
      </c>
    </row>
    <row r="139" spans="1:29" s="1" customFormat="1" ht="13.15" x14ac:dyDescent="0.4">
      <c r="A139" s="47" t="str">
        <f t="shared" si="40"/>
        <v>x</v>
      </c>
      <c r="B139" s="2">
        <f t="shared" si="63"/>
        <v>0</v>
      </c>
      <c r="C139" s="33" t="str">
        <f t="shared" si="42"/>
        <v/>
      </c>
      <c r="D139" s="34" t="str">
        <f t="shared" si="43"/>
        <v/>
      </c>
      <c r="E139" s="3" t="str">
        <f t="shared" si="60"/>
        <v/>
      </c>
      <c r="F139" s="4" t="str">
        <f t="shared" si="61"/>
        <v/>
      </c>
      <c r="G139" s="41" t="str">
        <f t="shared" si="44"/>
        <v/>
      </c>
      <c r="H139" s="7" t="str">
        <f t="shared" si="62"/>
        <v/>
      </c>
      <c r="I139" s="39" t="str">
        <f t="shared" si="45"/>
        <v/>
      </c>
      <c r="J139" s="73" t="str">
        <f t="shared" si="34"/>
        <v/>
      </c>
      <c r="K139" s="55" t="str">
        <f t="shared" si="35"/>
        <v/>
      </c>
      <c r="L139" s="117">
        <f t="shared" si="53"/>
        <v>49583</v>
      </c>
      <c r="M139" s="117">
        <f t="shared" si="54"/>
        <v>49613</v>
      </c>
      <c r="N139" s="87">
        <f t="shared" si="46"/>
        <v>0</v>
      </c>
      <c r="O139" s="95">
        <f t="shared" si="55"/>
        <v>0</v>
      </c>
      <c r="P139" s="2">
        <f t="shared" si="47"/>
        <v>0</v>
      </c>
      <c r="Q139" s="33" t="str">
        <f t="shared" si="56"/>
        <v/>
      </c>
      <c r="R139" s="34" t="str">
        <f t="shared" si="57"/>
        <v/>
      </c>
      <c r="S139" s="3" t="str">
        <f t="shared" si="36"/>
        <v/>
      </c>
      <c r="T139" s="4" t="str">
        <f t="shared" si="48"/>
        <v/>
      </c>
      <c r="U139" s="41" t="str">
        <f t="shared" si="58"/>
        <v/>
      </c>
      <c r="V139" s="7" t="str">
        <f t="shared" si="49"/>
        <v/>
      </c>
      <c r="W139" s="74" t="str">
        <f t="shared" si="50"/>
        <v/>
      </c>
      <c r="X139" s="55" t="str">
        <f t="shared" si="51"/>
        <v/>
      </c>
      <c r="Y139" s="105" t="str">
        <f t="shared" si="52"/>
        <v/>
      </c>
      <c r="Z139" s="9" t="str">
        <f t="shared" si="37"/>
        <v/>
      </c>
      <c r="AA139" s="40" t="str">
        <f t="shared" si="59"/>
        <v/>
      </c>
      <c r="AB139" s="58" t="str">
        <f t="shared" si="38"/>
        <v/>
      </c>
      <c r="AC139" s="6" t="str">
        <f t="shared" si="39"/>
        <v/>
      </c>
    </row>
    <row r="140" spans="1:29" s="1" customFormat="1" ht="13.15" x14ac:dyDescent="0.4">
      <c r="A140" s="47" t="str">
        <f t="shared" si="40"/>
        <v>x</v>
      </c>
      <c r="B140" s="2">
        <f t="shared" si="63"/>
        <v>0</v>
      </c>
      <c r="C140" s="33" t="str">
        <f t="shared" si="42"/>
        <v/>
      </c>
      <c r="D140" s="34" t="str">
        <f t="shared" si="43"/>
        <v/>
      </c>
      <c r="E140" s="3" t="str">
        <f t="shared" si="60"/>
        <v/>
      </c>
      <c r="F140" s="4" t="str">
        <f t="shared" si="61"/>
        <v/>
      </c>
      <c r="G140" s="41" t="str">
        <f t="shared" si="44"/>
        <v/>
      </c>
      <c r="H140" s="7" t="str">
        <f t="shared" si="62"/>
        <v/>
      </c>
      <c r="I140" s="39" t="str">
        <f t="shared" si="45"/>
        <v/>
      </c>
      <c r="J140" s="73" t="str">
        <f t="shared" si="34"/>
        <v/>
      </c>
      <c r="K140" s="55" t="str">
        <f t="shared" si="35"/>
        <v/>
      </c>
      <c r="L140" s="117">
        <f t="shared" si="53"/>
        <v>49614</v>
      </c>
      <c r="M140" s="117">
        <f t="shared" si="54"/>
        <v>49643</v>
      </c>
      <c r="N140" s="87">
        <f t="shared" si="46"/>
        <v>0</v>
      </c>
      <c r="O140" s="95">
        <f t="shared" si="55"/>
        <v>0</v>
      </c>
      <c r="P140" s="2">
        <f t="shared" si="47"/>
        <v>0</v>
      </c>
      <c r="Q140" s="33" t="str">
        <f t="shared" si="56"/>
        <v/>
      </c>
      <c r="R140" s="34" t="str">
        <f t="shared" si="57"/>
        <v/>
      </c>
      <c r="S140" s="3" t="str">
        <f t="shared" si="36"/>
        <v/>
      </c>
      <c r="T140" s="4" t="str">
        <f t="shared" si="48"/>
        <v/>
      </c>
      <c r="U140" s="41" t="str">
        <f t="shared" si="58"/>
        <v/>
      </c>
      <c r="V140" s="7" t="str">
        <f t="shared" si="49"/>
        <v/>
      </c>
      <c r="W140" s="74" t="str">
        <f t="shared" si="50"/>
        <v/>
      </c>
      <c r="X140" s="55" t="str">
        <f t="shared" si="51"/>
        <v/>
      </c>
      <c r="Y140" s="105" t="str">
        <f t="shared" si="52"/>
        <v/>
      </c>
      <c r="Z140" s="9" t="str">
        <f t="shared" si="37"/>
        <v/>
      </c>
      <c r="AA140" s="40" t="str">
        <f t="shared" si="59"/>
        <v/>
      </c>
      <c r="AB140" s="58" t="str">
        <f t="shared" si="38"/>
        <v/>
      </c>
      <c r="AC140" s="6" t="str">
        <f t="shared" si="39"/>
        <v/>
      </c>
    </row>
    <row r="141" spans="1:29" s="1" customFormat="1" ht="13.15" x14ac:dyDescent="0.4">
      <c r="A141" s="47" t="str">
        <f t="shared" si="40"/>
        <v>x</v>
      </c>
      <c r="B141" s="2">
        <f t="shared" si="63"/>
        <v>0</v>
      </c>
      <c r="C141" s="33" t="str">
        <f t="shared" si="42"/>
        <v/>
      </c>
      <c r="D141" s="34" t="str">
        <f t="shared" si="43"/>
        <v/>
      </c>
      <c r="E141" s="3" t="str">
        <f t="shared" si="60"/>
        <v/>
      </c>
      <c r="F141" s="4" t="str">
        <f t="shared" si="61"/>
        <v/>
      </c>
      <c r="G141" s="41" t="str">
        <f t="shared" si="44"/>
        <v/>
      </c>
      <c r="H141" s="7" t="str">
        <f t="shared" si="62"/>
        <v/>
      </c>
      <c r="I141" s="39" t="str">
        <f t="shared" si="45"/>
        <v/>
      </c>
      <c r="J141" s="73" t="str">
        <f t="shared" si="34"/>
        <v/>
      </c>
      <c r="K141" s="55" t="str">
        <f t="shared" si="35"/>
        <v/>
      </c>
      <c r="L141" s="117">
        <f t="shared" si="53"/>
        <v>49644</v>
      </c>
      <c r="M141" s="117">
        <f t="shared" si="54"/>
        <v>49674</v>
      </c>
      <c r="N141" s="87">
        <f t="shared" si="46"/>
        <v>0</v>
      </c>
      <c r="O141" s="95">
        <f t="shared" si="55"/>
        <v>0</v>
      </c>
      <c r="P141" s="2">
        <f t="shared" si="47"/>
        <v>0</v>
      </c>
      <c r="Q141" s="33" t="str">
        <f t="shared" si="56"/>
        <v/>
      </c>
      <c r="R141" s="34" t="str">
        <f t="shared" si="57"/>
        <v/>
      </c>
      <c r="S141" s="3" t="str">
        <f t="shared" si="36"/>
        <v/>
      </c>
      <c r="T141" s="4" t="str">
        <f t="shared" si="48"/>
        <v/>
      </c>
      <c r="U141" s="41" t="str">
        <f t="shared" si="58"/>
        <v/>
      </c>
      <c r="V141" s="7" t="str">
        <f t="shared" si="49"/>
        <v/>
      </c>
      <c r="W141" s="74" t="str">
        <f t="shared" si="50"/>
        <v/>
      </c>
      <c r="X141" s="55" t="str">
        <f t="shared" si="51"/>
        <v/>
      </c>
      <c r="Y141" s="105" t="str">
        <f t="shared" si="52"/>
        <v/>
      </c>
      <c r="Z141" s="9" t="str">
        <f t="shared" si="37"/>
        <v/>
      </c>
      <c r="AA141" s="40" t="str">
        <f t="shared" si="59"/>
        <v/>
      </c>
      <c r="AB141" s="58" t="str">
        <f t="shared" si="38"/>
        <v/>
      </c>
      <c r="AC141" s="6" t="str">
        <f t="shared" si="39"/>
        <v/>
      </c>
    </row>
    <row r="142" spans="1:29" s="1" customFormat="1" ht="13.15" x14ac:dyDescent="0.4">
      <c r="A142" s="47" t="str">
        <f t="shared" si="40"/>
        <v>x</v>
      </c>
      <c r="B142" s="2">
        <f t="shared" si="63"/>
        <v>0</v>
      </c>
      <c r="C142" s="33" t="str">
        <f t="shared" si="42"/>
        <v/>
      </c>
      <c r="D142" s="34" t="str">
        <f t="shared" si="43"/>
        <v/>
      </c>
      <c r="E142" s="3" t="str">
        <f t="shared" si="60"/>
        <v/>
      </c>
      <c r="F142" s="4" t="str">
        <f t="shared" si="61"/>
        <v/>
      </c>
      <c r="G142" s="41" t="str">
        <f t="shared" si="44"/>
        <v/>
      </c>
      <c r="H142" s="7" t="str">
        <f t="shared" si="62"/>
        <v/>
      </c>
      <c r="I142" s="39" t="str">
        <f t="shared" si="45"/>
        <v/>
      </c>
      <c r="J142" s="73" t="str">
        <f t="shared" ref="J142:J205" si="64">IF(B142&gt;0,-E142-H142,"")</f>
        <v/>
      </c>
      <c r="K142" s="55" t="str">
        <f t="shared" ref="K142:K205" si="65">IF(B142=0,"",IF(C142+F142&lt;0,+C142+F142,0))</f>
        <v/>
      </c>
      <c r="L142" s="117">
        <f t="shared" si="53"/>
        <v>49675</v>
      </c>
      <c r="M142" s="117">
        <f t="shared" si="54"/>
        <v>49705</v>
      </c>
      <c r="N142" s="87">
        <f t="shared" si="46"/>
        <v>0</v>
      </c>
      <c r="O142" s="95">
        <f t="shared" si="55"/>
        <v>0</v>
      </c>
      <c r="P142" s="2">
        <f t="shared" si="47"/>
        <v>0</v>
      </c>
      <c r="Q142" s="33" t="str">
        <f t="shared" si="56"/>
        <v/>
      </c>
      <c r="R142" s="34" t="str">
        <f t="shared" si="57"/>
        <v/>
      </c>
      <c r="S142" s="3" t="str">
        <f t="shared" ref="S142:S205" si="66">IF(P142&gt;0,+Q142*$E$6/12,"")</f>
        <v/>
      </c>
      <c r="T142" s="4" t="str">
        <f t="shared" si="48"/>
        <v/>
      </c>
      <c r="U142" s="41" t="str">
        <f t="shared" si="58"/>
        <v/>
      </c>
      <c r="V142" s="7" t="str">
        <f t="shared" si="49"/>
        <v/>
      </c>
      <c r="W142" s="74" t="str">
        <f t="shared" si="50"/>
        <v/>
      </c>
      <c r="X142" s="55" t="str">
        <f t="shared" si="51"/>
        <v/>
      </c>
      <c r="Y142" s="105" t="str">
        <f t="shared" si="52"/>
        <v/>
      </c>
      <c r="Z142" s="9" t="str">
        <f t="shared" ref="Z142:Z205" si="67">IF(B142&gt;0,+$Z$12*AA142/12,"")</f>
        <v/>
      </c>
      <c r="AA142" s="40" t="str">
        <f t="shared" si="59"/>
        <v/>
      </c>
      <c r="AB142" s="58" t="str">
        <f t="shared" ref="AB142:AB205" si="68">IF(B142&gt;0,IF(Z142-$AC$8&lt;=0,0,-(Z142-$AC$8)*$I$8),"")</f>
        <v/>
      </c>
      <c r="AC142" s="6" t="str">
        <f t="shared" ref="AC142:AC205" si="69">IF(B142&gt;0,+Z142+AB142,"")</f>
        <v/>
      </c>
    </row>
    <row r="143" spans="1:29" s="1" customFormat="1" ht="13.15" x14ac:dyDescent="0.4">
      <c r="A143" s="47" t="str">
        <f t="shared" ref="A143:A206" si="70">IF(B143=0,"x","")</f>
        <v>x</v>
      </c>
      <c r="B143" s="2">
        <f t="shared" ref="B143:B206" si="71">IF(B142=0,0,IF(EOMONTH(B142,0)+1&lt;=$C$7,EOMONTH(B142,0)+1,0))</f>
        <v>0</v>
      </c>
      <c r="C143" s="33" t="str">
        <f t="shared" ref="C143:C206" si="72">IF(B143&gt;0,(+C142+F142)*$J$4*N143,"")</f>
        <v/>
      </c>
      <c r="D143" s="34" t="str">
        <f t="shared" ref="D143:D206" si="73">IF(B143=0,"",IF(C143+E143+D142&gt;0,(-C143-C143*$E$6/12)*N143,+D142*N143))</f>
        <v/>
      </c>
      <c r="E143" s="3" t="str">
        <f t="shared" si="60"/>
        <v/>
      </c>
      <c r="F143" s="4" t="str">
        <f t="shared" si="61"/>
        <v/>
      </c>
      <c r="G143" s="41" t="str">
        <f t="shared" ref="G143:G206" si="74">IF(B143&gt;0,+G142*N143,"")</f>
        <v/>
      </c>
      <c r="H143" s="7" t="str">
        <f t="shared" si="62"/>
        <v/>
      </c>
      <c r="I143" s="39" t="str">
        <f t="shared" ref="I143:I206" si="75">IF(B143&gt;0,(W143-J143)*O143,"")</f>
        <v/>
      </c>
      <c r="J143" s="73" t="str">
        <f t="shared" si="64"/>
        <v/>
      </c>
      <c r="K143" s="55" t="str">
        <f t="shared" si="65"/>
        <v/>
      </c>
      <c r="L143" s="117">
        <f t="shared" si="53"/>
        <v>49706</v>
      </c>
      <c r="M143" s="117">
        <f t="shared" si="54"/>
        <v>49734</v>
      </c>
      <c r="N143" s="87">
        <f t="shared" ref="N143:N206" si="76">IF(A143="x",0,IF(C142+F142&lt;0,1,0))</f>
        <v>0</v>
      </c>
      <c r="O143" s="95">
        <f t="shared" si="55"/>
        <v>0</v>
      </c>
      <c r="P143" s="2">
        <f t="shared" ref="P143:P206" si="77">IF(P142=0,0,IF(EOMONTH(P142,0)+1&lt;=$C$7,EOMONTH(P142,0)+1,0))</f>
        <v>0</v>
      </c>
      <c r="Q143" s="33" t="str">
        <f t="shared" si="56"/>
        <v/>
      </c>
      <c r="R143" s="34" t="str">
        <f t="shared" si="57"/>
        <v/>
      </c>
      <c r="S143" s="3" t="str">
        <f t="shared" si="66"/>
        <v/>
      </c>
      <c r="T143" s="4" t="str">
        <f t="shared" ref="T143:T206" si="78">IF(P143&gt;0,+R143+S143,"")</f>
        <v/>
      </c>
      <c r="U143" s="41" t="str">
        <f t="shared" si="58"/>
        <v/>
      </c>
      <c r="V143" s="7" t="str">
        <f t="shared" ref="V143:V206" si="79">IF(P143&gt;0,-S143*U143/12,"")</f>
        <v/>
      </c>
      <c r="W143" s="74" t="str">
        <f t="shared" ref="W143:W206" si="80">IF(P143&gt;0,-S143-V143,"")</f>
        <v/>
      </c>
      <c r="X143" s="55" t="str">
        <f t="shared" ref="X143:X206" si="81">IF(P143=0,"",IF(Q143+T143&lt;0,+Q143+T143,0))</f>
        <v/>
      </c>
      <c r="Y143" s="105" t="str">
        <f t="shared" ref="Y143:Y206" si="82">IF(N143=1,EOMONTH(B143,0),IF(AND(O143=1,$J$4=0),EOMONTH(B143,0),""))</f>
        <v/>
      </c>
      <c r="Z143" s="9" t="str">
        <f t="shared" si="67"/>
        <v/>
      </c>
      <c r="AA143" s="40" t="str">
        <f t="shared" si="59"/>
        <v/>
      </c>
      <c r="AB143" s="58" t="str">
        <f t="shared" si="68"/>
        <v/>
      </c>
      <c r="AC143" s="6" t="str">
        <f t="shared" si="69"/>
        <v/>
      </c>
    </row>
    <row r="144" spans="1:29" s="1" customFormat="1" ht="13.15" x14ac:dyDescent="0.4">
      <c r="A144" s="47" t="str">
        <f t="shared" si="70"/>
        <v>x</v>
      </c>
      <c r="B144" s="2">
        <f t="shared" si="71"/>
        <v>0</v>
      </c>
      <c r="C144" s="33" t="str">
        <f t="shared" si="72"/>
        <v/>
      </c>
      <c r="D144" s="34" t="str">
        <f t="shared" si="73"/>
        <v/>
      </c>
      <c r="E144" s="3" t="str">
        <f t="shared" si="60"/>
        <v/>
      </c>
      <c r="F144" s="4" t="str">
        <f t="shared" si="61"/>
        <v/>
      </c>
      <c r="G144" s="41" t="str">
        <f t="shared" si="74"/>
        <v/>
      </c>
      <c r="H144" s="7" t="str">
        <f t="shared" si="62"/>
        <v/>
      </c>
      <c r="I144" s="39" t="str">
        <f t="shared" si="75"/>
        <v/>
      </c>
      <c r="J144" s="73" t="str">
        <f t="shared" si="64"/>
        <v/>
      </c>
      <c r="K144" s="55" t="str">
        <f t="shared" si="65"/>
        <v/>
      </c>
      <c r="L144" s="117">
        <f t="shared" ref="L144:L207" si="83">+M143+1</f>
        <v>49735</v>
      </c>
      <c r="M144" s="117">
        <f t="shared" ref="M144:M207" si="84">EOMONTH(L144,0)</f>
        <v>49765</v>
      </c>
      <c r="N144" s="87">
        <f t="shared" si="76"/>
        <v>0</v>
      </c>
      <c r="O144" s="95">
        <f t="shared" ref="O144:O207" si="85">IF(A144="x",0,IF(+Q143+T143&lt;0,1,0))</f>
        <v>0</v>
      </c>
      <c r="P144" s="2">
        <f t="shared" si="77"/>
        <v>0</v>
      </c>
      <c r="Q144" s="33" t="str">
        <f t="shared" ref="Q144:Q207" si="86">IF(P144&gt;0,(+Q143+T143)*O144,"")</f>
        <v/>
      </c>
      <c r="R144" s="34" t="str">
        <f t="shared" ref="R144:R207" si="87">IF(P144=0,"",IF(Q144+S144+R143&gt;0,(-Q144-Q144*$S$6/12)*O144,+R143*O144))</f>
        <v/>
      </c>
      <c r="S144" s="3" t="str">
        <f t="shared" si="66"/>
        <v/>
      </c>
      <c r="T144" s="4" t="str">
        <f t="shared" si="78"/>
        <v/>
      </c>
      <c r="U144" s="41" t="str">
        <f t="shared" ref="U144:U207" si="88">IF(P144&gt;0,+U143*O144,"")</f>
        <v/>
      </c>
      <c r="V144" s="7" t="str">
        <f t="shared" si="79"/>
        <v/>
      </c>
      <c r="W144" s="74" t="str">
        <f t="shared" si="80"/>
        <v/>
      </c>
      <c r="X144" s="55" t="str">
        <f t="shared" si="81"/>
        <v/>
      </c>
      <c r="Y144" s="105" t="str">
        <f t="shared" si="82"/>
        <v/>
      </c>
      <c r="Z144" s="9" t="str">
        <f t="shared" si="67"/>
        <v/>
      </c>
      <c r="AA144" s="40" t="str">
        <f t="shared" ref="AA144:AA207" si="89">IF(B144&gt;0,+AA143*O144,"")</f>
        <v/>
      </c>
      <c r="AB144" s="58" t="str">
        <f t="shared" si="68"/>
        <v/>
      </c>
      <c r="AC144" s="6" t="str">
        <f t="shared" si="69"/>
        <v/>
      </c>
    </row>
    <row r="145" spans="1:29" s="1" customFormat="1" ht="13.15" x14ac:dyDescent="0.4">
      <c r="A145" s="47" t="str">
        <f t="shared" si="70"/>
        <v>x</v>
      </c>
      <c r="B145" s="2">
        <f t="shared" si="71"/>
        <v>0</v>
      </c>
      <c r="C145" s="33" t="str">
        <f t="shared" si="72"/>
        <v/>
      </c>
      <c r="D145" s="34" t="str">
        <f t="shared" si="73"/>
        <v/>
      </c>
      <c r="E145" s="3" t="str">
        <f t="shared" si="60"/>
        <v/>
      </c>
      <c r="F145" s="4" t="str">
        <f t="shared" si="61"/>
        <v/>
      </c>
      <c r="G145" s="41" t="str">
        <f t="shared" si="74"/>
        <v/>
      </c>
      <c r="H145" s="7" t="str">
        <f t="shared" si="62"/>
        <v/>
      </c>
      <c r="I145" s="39" t="str">
        <f t="shared" si="75"/>
        <v/>
      </c>
      <c r="J145" s="73" t="str">
        <f t="shared" si="64"/>
        <v/>
      </c>
      <c r="K145" s="55" t="str">
        <f t="shared" si="65"/>
        <v/>
      </c>
      <c r="L145" s="117">
        <f t="shared" si="83"/>
        <v>49766</v>
      </c>
      <c r="M145" s="117">
        <f t="shared" si="84"/>
        <v>49795</v>
      </c>
      <c r="N145" s="87">
        <f t="shared" si="76"/>
        <v>0</v>
      </c>
      <c r="O145" s="95">
        <f t="shared" si="85"/>
        <v>0</v>
      </c>
      <c r="P145" s="2">
        <f t="shared" si="77"/>
        <v>0</v>
      </c>
      <c r="Q145" s="33" t="str">
        <f t="shared" si="86"/>
        <v/>
      </c>
      <c r="R145" s="34" t="str">
        <f t="shared" si="87"/>
        <v/>
      </c>
      <c r="S145" s="3" t="str">
        <f t="shared" si="66"/>
        <v/>
      </c>
      <c r="T145" s="4" t="str">
        <f t="shared" si="78"/>
        <v/>
      </c>
      <c r="U145" s="41" t="str">
        <f t="shared" si="88"/>
        <v/>
      </c>
      <c r="V145" s="7" t="str">
        <f t="shared" si="79"/>
        <v/>
      </c>
      <c r="W145" s="74" t="str">
        <f t="shared" si="80"/>
        <v/>
      </c>
      <c r="X145" s="55" t="str">
        <f t="shared" si="81"/>
        <v/>
      </c>
      <c r="Y145" s="105" t="str">
        <f t="shared" si="82"/>
        <v/>
      </c>
      <c r="Z145" s="9" t="str">
        <f t="shared" si="67"/>
        <v/>
      </c>
      <c r="AA145" s="40" t="str">
        <f t="shared" si="89"/>
        <v/>
      </c>
      <c r="AB145" s="58" t="str">
        <f t="shared" si="68"/>
        <v/>
      </c>
      <c r="AC145" s="6" t="str">
        <f t="shared" si="69"/>
        <v/>
      </c>
    </row>
    <row r="146" spans="1:29" s="1" customFormat="1" ht="13.15" x14ac:dyDescent="0.4">
      <c r="A146" s="47" t="str">
        <f t="shared" si="70"/>
        <v>x</v>
      </c>
      <c r="B146" s="2">
        <f t="shared" si="71"/>
        <v>0</v>
      </c>
      <c r="C146" s="33" t="str">
        <f t="shared" si="72"/>
        <v/>
      </c>
      <c r="D146" s="34" t="str">
        <f t="shared" si="73"/>
        <v/>
      </c>
      <c r="E146" s="3" t="str">
        <f t="shared" si="60"/>
        <v/>
      </c>
      <c r="F146" s="4" t="str">
        <f t="shared" si="61"/>
        <v/>
      </c>
      <c r="G146" s="41" t="str">
        <f t="shared" si="74"/>
        <v/>
      </c>
      <c r="H146" s="7" t="str">
        <f t="shared" si="62"/>
        <v/>
      </c>
      <c r="I146" s="39" t="str">
        <f t="shared" si="75"/>
        <v/>
      </c>
      <c r="J146" s="73" t="str">
        <f t="shared" si="64"/>
        <v/>
      </c>
      <c r="K146" s="55" t="str">
        <f t="shared" si="65"/>
        <v/>
      </c>
      <c r="L146" s="117">
        <f t="shared" si="83"/>
        <v>49796</v>
      </c>
      <c r="M146" s="117">
        <f t="shared" si="84"/>
        <v>49826</v>
      </c>
      <c r="N146" s="87">
        <f t="shared" si="76"/>
        <v>0</v>
      </c>
      <c r="O146" s="95">
        <f t="shared" si="85"/>
        <v>0</v>
      </c>
      <c r="P146" s="2">
        <f t="shared" si="77"/>
        <v>0</v>
      </c>
      <c r="Q146" s="33" t="str">
        <f t="shared" si="86"/>
        <v/>
      </c>
      <c r="R146" s="34" t="str">
        <f t="shared" si="87"/>
        <v/>
      </c>
      <c r="S146" s="3" t="str">
        <f t="shared" si="66"/>
        <v/>
      </c>
      <c r="T146" s="4" t="str">
        <f t="shared" si="78"/>
        <v/>
      </c>
      <c r="U146" s="41" t="str">
        <f t="shared" si="88"/>
        <v/>
      </c>
      <c r="V146" s="7" t="str">
        <f t="shared" si="79"/>
        <v/>
      </c>
      <c r="W146" s="74" t="str">
        <f t="shared" si="80"/>
        <v/>
      </c>
      <c r="X146" s="55" t="str">
        <f t="shared" si="81"/>
        <v/>
      </c>
      <c r="Y146" s="105" t="str">
        <f t="shared" si="82"/>
        <v/>
      </c>
      <c r="Z146" s="9" t="str">
        <f t="shared" si="67"/>
        <v/>
      </c>
      <c r="AA146" s="40" t="str">
        <f t="shared" si="89"/>
        <v/>
      </c>
      <c r="AB146" s="58" t="str">
        <f t="shared" si="68"/>
        <v/>
      </c>
      <c r="AC146" s="6" t="str">
        <f t="shared" si="69"/>
        <v/>
      </c>
    </row>
    <row r="147" spans="1:29" s="1" customFormat="1" ht="13.15" x14ac:dyDescent="0.4">
      <c r="A147" s="47" t="str">
        <f t="shared" si="70"/>
        <v>x</v>
      </c>
      <c r="B147" s="2">
        <f t="shared" si="71"/>
        <v>0</v>
      </c>
      <c r="C147" s="33" t="str">
        <f t="shared" si="72"/>
        <v/>
      </c>
      <c r="D147" s="34" t="str">
        <f t="shared" si="73"/>
        <v/>
      </c>
      <c r="E147" s="3" t="str">
        <f t="shared" si="60"/>
        <v/>
      </c>
      <c r="F147" s="4" t="str">
        <f t="shared" si="61"/>
        <v/>
      </c>
      <c r="G147" s="41" t="str">
        <f t="shared" si="74"/>
        <v/>
      </c>
      <c r="H147" s="7" t="str">
        <f t="shared" si="62"/>
        <v/>
      </c>
      <c r="I147" s="39" t="str">
        <f t="shared" si="75"/>
        <v/>
      </c>
      <c r="J147" s="73" t="str">
        <f t="shared" si="64"/>
        <v/>
      </c>
      <c r="K147" s="55" t="str">
        <f t="shared" si="65"/>
        <v/>
      </c>
      <c r="L147" s="117">
        <f t="shared" si="83"/>
        <v>49827</v>
      </c>
      <c r="M147" s="117">
        <f t="shared" si="84"/>
        <v>49856</v>
      </c>
      <c r="N147" s="87">
        <f t="shared" si="76"/>
        <v>0</v>
      </c>
      <c r="O147" s="95">
        <f t="shared" si="85"/>
        <v>0</v>
      </c>
      <c r="P147" s="2">
        <f t="shared" si="77"/>
        <v>0</v>
      </c>
      <c r="Q147" s="33" t="str">
        <f t="shared" si="86"/>
        <v/>
      </c>
      <c r="R147" s="34" t="str">
        <f t="shared" si="87"/>
        <v/>
      </c>
      <c r="S147" s="3" t="str">
        <f t="shared" si="66"/>
        <v/>
      </c>
      <c r="T147" s="4" t="str">
        <f t="shared" si="78"/>
        <v/>
      </c>
      <c r="U147" s="41" t="str">
        <f t="shared" si="88"/>
        <v/>
      </c>
      <c r="V147" s="7" t="str">
        <f t="shared" si="79"/>
        <v/>
      </c>
      <c r="W147" s="74" t="str">
        <f t="shared" si="80"/>
        <v/>
      </c>
      <c r="X147" s="55" t="str">
        <f t="shared" si="81"/>
        <v/>
      </c>
      <c r="Y147" s="105" t="str">
        <f t="shared" si="82"/>
        <v/>
      </c>
      <c r="Z147" s="9" t="str">
        <f t="shared" si="67"/>
        <v/>
      </c>
      <c r="AA147" s="40" t="str">
        <f t="shared" si="89"/>
        <v/>
      </c>
      <c r="AB147" s="58" t="str">
        <f t="shared" si="68"/>
        <v/>
      </c>
      <c r="AC147" s="6" t="str">
        <f t="shared" si="69"/>
        <v/>
      </c>
    </row>
    <row r="148" spans="1:29" s="1" customFormat="1" ht="13.15" x14ac:dyDescent="0.4">
      <c r="A148" s="47" t="str">
        <f t="shared" si="70"/>
        <v>x</v>
      </c>
      <c r="B148" s="2">
        <f t="shared" si="71"/>
        <v>0</v>
      </c>
      <c r="C148" s="33" t="str">
        <f t="shared" si="72"/>
        <v/>
      </c>
      <c r="D148" s="34" t="str">
        <f t="shared" si="73"/>
        <v/>
      </c>
      <c r="E148" s="3" t="str">
        <f t="shared" si="60"/>
        <v/>
      </c>
      <c r="F148" s="4" t="str">
        <f t="shared" si="61"/>
        <v/>
      </c>
      <c r="G148" s="41" t="str">
        <f t="shared" si="74"/>
        <v/>
      </c>
      <c r="H148" s="7" t="str">
        <f t="shared" si="62"/>
        <v/>
      </c>
      <c r="I148" s="39" t="str">
        <f t="shared" si="75"/>
        <v/>
      </c>
      <c r="J148" s="73" t="str">
        <f t="shared" si="64"/>
        <v/>
      </c>
      <c r="K148" s="55" t="str">
        <f t="shared" si="65"/>
        <v/>
      </c>
      <c r="L148" s="117">
        <f t="shared" si="83"/>
        <v>49857</v>
      </c>
      <c r="M148" s="117">
        <f t="shared" si="84"/>
        <v>49887</v>
      </c>
      <c r="N148" s="87">
        <f t="shared" si="76"/>
        <v>0</v>
      </c>
      <c r="O148" s="95">
        <f t="shared" si="85"/>
        <v>0</v>
      </c>
      <c r="P148" s="2">
        <f t="shared" si="77"/>
        <v>0</v>
      </c>
      <c r="Q148" s="33" t="str">
        <f t="shared" si="86"/>
        <v/>
      </c>
      <c r="R148" s="34" t="str">
        <f t="shared" si="87"/>
        <v/>
      </c>
      <c r="S148" s="3" t="str">
        <f t="shared" si="66"/>
        <v/>
      </c>
      <c r="T148" s="4" t="str">
        <f t="shared" si="78"/>
        <v/>
      </c>
      <c r="U148" s="41" t="str">
        <f t="shared" si="88"/>
        <v/>
      </c>
      <c r="V148" s="7" t="str">
        <f t="shared" si="79"/>
        <v/>
      </c>
      <c r="W148" s="74" t="str">
        <f t="shared" si="80"/>
        <v/>
      </c>
      <c r="X148" s="55" t="str">
        <f t="shared" si="81"/>
        <v/>
      </c>
      <c r="Y148" s="105" t="str">
        <f t="shared" si="82"/>
        <v/>
      </c>
      <c r="Z148" s="9" t="str">
        <f t="shared" si="67"/>
        <v/>
      </c>
      <c r="AA148" s="40" t="str">
        <f t="shared" si="89"/>
        <v/>
      </c>
      <c r="AB148" s="58" t="str">
        <f t="shared" si="68"/>
        <v/>
      </c>
      <c r="AC148" s="6" t="str">
        <f t="shared" si="69"/>
        <v/>
      </c>
    </row>
    <row r="149" spans="1:29" s="1" customFormat="1" ht="13.15" x14ac:dyDescent="0.4">
      <c r="A149" s="47" t="str">
        <f t="shared" si="70"/>
        <v>x</v>
      </c>
      <c r="B149" s="2">
        <f t="shared" si="71"/>
        <v>0</v>
      </c>
      <c r="C149" s="33" t="str">
        <f t="shared" si="72"/>
        <v/>
      </c>
      <c r="D149" s="34" t="str">
        <f t="shared" si="73"/>
        <v/>
      </c>
      <c r="E149" s="3" t="str">
        <f t="shared" si="60"/>
        <v/>
      </c>
      <c r="F149" s="4" t="str">
        <f t="shared" si="61"/>
        <v/>
      </c>
      <c r="G149" s="41" t="str">
        <f t="shared" si="74"/>
        <v/>
      </c>
      <c r="H149" s="7" t="str">
        <f t="shared" si="62"/>
        <v/>
      </c>
      <c r="I149" s="39" t="str">
        <f t="shared" si="75"/>
        <v/>
      </c>
      <c r="J149" s="73" t="str">
        <f t="shared" si="64"/>
        <v/>
      </c>
      <c r="K149" s="55" t="str">
        <f t="shared" si="65"/>
        <v/>
      </c>
      <c r="L149" s="117">
        <f t="shared" si="83"/>
        <v>49888</v>
      </c>
      <c r="M149" s="117">
        <f t="shared" si="84"/>
        <v>49918</v>
      </c>
      <c r="N149" s="87">
        <f t="shared" si="76"/>
        <v>0</v>
      </c>
      <c r="O149" s="95">
        <f t="shared" si="85"/>
        <v>0</v>
      </c>
      <c r="P149" s="2">
        <f t="shared" si="77"/>
        <v>0</v>
      </c>
      <c r="Q149" s="33" t="str">
        <f t="shared" si="86"/>
        <v/>
      </c>
      <c r="R149" s="34" t="str">
        <f t="shared" si="87"/>
        <v/>
      </c>
      <c r="S149" s="3" t="str">
        <f t="shared" si="66"/>
        <v/>
      </c>
      <c r="T149" s="4" t="str">
        <f t="shared" si="78"/>
        <v/>
      </c>
      <c r="U149" s="41" t="str">
        <f t="shared" si="88"/>
        <v/>
      </c>
      <c r="V149" s="7" t="str">
        <f t="shared" si="79"/>
        <v/>
      </c>
      <c r="W149" s="74" t="str">
        <f t="shared" si="80"/>
        <v/>
      </c>
      <c r="X149" s="55" t="str">
        <f t="shared" si="81"/>
        <v/>
      </c>
      <c r="Y149" s="105" t="str">
        <f t="shared" si="82"/>
        <v/>
      </c>
      <c r="Z149" s="9" t="str">
        <f t="shared" si="67"/>
        <v/>
      </c>
      <c r="AA149" s="40" t="str">
        <f t="shared" si="89"/>
        <v/>
      </c>
      <c r="AB149" s="58" t="str">
        <f t="shared" si="68"/>
        <v/>
      </c>
      <c r="AC149" s="6" t="str">
        <f t="shared" si="69"/>
        <v/>
      </c>
    </row>
    <row r="150" spans="1:29" s="1" customFormat="1" ht="13.15" x14ac:dyDescent="0.4">
      <c r="A150" s="47" t="str">
        <f t="shared" si="70"/>
        <v>x</v>
      </c>
      <c r="B150" s="2">
        <f t="shared" si="71"/>
        <v>0</v>
      </c>
      <c r="C150" s="33" t="str">
        <f t="shared" si="72"/>
        <v/>
      </c>
      <c r="D150" s="34" t="str">
        <f t="shared" si="73"/>
        <v/>
      </c>
      <c r="E150" s="3" t="str">
        <f t="shared" si="60"/>
        <v/>
      </c>
      <c r="F150" s="4" t="str">
        <f t="shared" si="61"/>
        <v/>
      </c>
      <c r="G150" s="41" t="str">
        <f t="shared" si="74"/>
        <v/>
      </c>
      <c r="H150" s="7" t="str">
        <f t="shared" si="62"/>
        <v/>
      </c>
      <c r="I150" s="39" t="str">
        <f t="shared" si="75"/>
        <v/>
      </c>
      <c r="J150" s="73" t="str">
        <f t="shared" si="64"/>
        <v/>
      </c>
      <c r="K150" s="55" t="str">
        <f t="shared" si="65"/>
        <v/>
      </c>
      <c r="L150" s="117">
        <f t="shared" si="83"/>
        <v>49919</v>
      </c>
      <c r="M150" s="117">
        <f t="shared" si="84"/>
        <v>49948</v>
      </c>
      <c r="N150" s="87">
        <f t="shared" si="76"/>
        <v>0</v>
      </c>
      <c r="O150" s="95">
        <f t="shared" si="85"/>
        <v>0</v>
      </c>
      <c r="P150" s="2">
        <f t="shared" si="77"/>
        <v>0</v>
      </c>
      <c r="Q150" s="33" t="str">
        <f t="shared" si="86"/>
        <v/>
      </c>
      <c r="R150" s="34" t="str">
        <f t="shared" si="87"/>
        <v/>
      </c>
      <c r="S150" s="3" t="str">
        <f t="shared" si="66"/>
        <v/>
      </c>
      <c r="T150" s="4" t="str">
        <f t="shared" si="78"/>
        <v/>
      </c>
      <c r="U150" s="41" t="str">
        <f t="shared" si="88"/>
        <v/>
      </c>
      <c r="V150" s="7" t="str">
        <f t="shared" si="79"/>
        <v/>
      </c>
      <c r="W150" s="74" t="str">
        <f t="shared" si="80"/>
        <v/>
      </c>
      <c r="X150" s="55" t="str">
        <f t="shared" si="81"/>
        <v/>
      </c>
      <c r="Y150" s="105" t="str">
        <f t="shared" si="82"/>
        <v/>
      </c>
      <c r="Z150" s="9" t="str">
        <f t="shared" si="67"/>
        <v/>
      </c>
      <c r="AA150" s="40" t="str">
        <f t="shared" si="89"/>
        <v/>
      </c>
      <c r="AB150" s="58" t="str">
        <f t="shared" si="68"/>
        <v/>
      </c>
      <c r="AC150" s="6" t="str">
        <f t="shared" si="69"/>
        <v/>
      </c>
    </row>
    <row r="151" spans="1:29" s="1" customFormat="1" ht="13.15" x14ac:dyDescent="0.4">
      <c r="A151" s="47" t="str">
        <f t="shared" si="70"/>
        <v>x</v>
      </c>
      <c r="B151" s="2">
        <f t="shared" si="71"/>
        <v>0</v>
      </c>
      <c r="C151" s="33" t="str">
        <f t="shared" si="72"/>
        <v/>
      </c>
      <c r="D151" s="34" t="str">
        <f t="shared" si="73"/>
        <v/>
      </c>
      <c r="E151" s="3" t="str">
        <f t="shared" si="60"/>
        <v/>
      </c>
      <c r="F151" s="4" t="str">
        <f t="shared" si="61"/>
        <v/>
      </c>
      <c r="G151" s="41" t="str">
        <f t="shared" si="74"/>
        <v/>
      </c>
      <c r="H151" s="7" t="str">
        <f t="shared" si="62"/>
        <v/>
      </c>
      <c r="I151" s="39" t="str">
        <f t="shared" si="75"/>
        <v/>
      </c>
      <c r="J151" s="73" t="str">
        <f t="shared" si="64"/>
        <v/>
      </c>
      <c r="K151" s="55" t="str">
        <f t="shared" si="65"/>
        <v/>
      </c>
      <c r="L151" s="117">
        <f t="shared" si="83"/>
        <v>49949</v>
      </c>
      <c r="M151" s="117">
        <f t="shared" si="84"/>
        <v>49979</v>
      </c>
      <c r="N151" s="87">
        <f t="shared" si="76"/>
        <v>0</v>
      </c>
      <c r="O151" s="95">
        <f t="shared" si="85"/>
        <v>0</v>
      </c>
      <c r="P151" s="2">
        <f t="shared" si="77"/>
        <v>0</v>
      </c>
      <c r="Q151" s="33" t="str">
        <f t="shared" si="86"/>
        <v/>
      </c>
      <c r="R151" s="34" t="str">
        <f t="shared" si="87"/>
        <v/>
      </c>
      <c r="S151" s="3" t="str">
        <f t="shared" si="66"/>
        <v/>
      </c>
      <c r="T151" s="4" t="str">
        <f t="shared" si="78"/>
        <v/>
      </c>
      <c r="U151" s="41" t="str">
        <f t="shared" si="88"/>
        <v/>
      </c>
      <c r="V151" s="7" t="str">
        <f t="shared" si="79"/>
        <v/>
      </c>
      <c r="W151" s="74" t="str">
        <f t="shared" si="80"/>
        <v/>
      </c>
      <c r="X151" s="55" t="str">
        <f t="shared" si="81"/>
        <v/>
      </c>
      <c r="Y151" s="105" t="str">
        <f t="shared" si="82"/>
        <v/>
      </c>
      <c r="Z151" s="9" t="str">
        <f t="shared" si="67"/>
        <v/>
      </c>
      <c r="AA151" s="40" t="str">
        <f t="shared" si="89"/>
        <v/>
      </c>
      <c r="AB151" s="58" t="str">
        <f t="shared" si="68"/>
        <v/>
      </c>
      <c r="AC151" s="6" t="str">
        <f t="shared" si="69"/>
        <v/>
      </c>
    </row>
    <row r="152" spans="1:29" s="1" customFormat="1" ht="13.15" x14ac:dyDescent="0.4">
      <c r="A152" s="47" t="str">
        <f t="shared" si="70"/>
        <v>x</v>
      </c>
      <c r="B152" s="2">
        <f t="shared" si="71"/>
        <v>0</v>
      </c>
      <c r="C152" s="33" t="str">
        <f t="shared" si="72"/>
        <v/>
      </c>
      <c r="D152" s="34" t="str">
        <f t="shared" si="73"/>
        <v/>
      </c>
      <c r="E152" s="3" t="str">
        <f t="shared" si="60"/>
        <v/>
      </c>
      <c r="F152" s="4" t="str">
        <f t="shared" si="61"/>
        <v/>
      </c>
      <c r="G152" s="41" t="str">
        <f t="shared" si="74"/>
        <v/>
      </c>
      <c r="H152" s="7" t="str">
        <f t="shared" si="62"/>
        <v/>
      </c>
      <c r="I152" s="39" t="str">
        <f t="shared" si="75"/>
        <v/>
      </c>
      <c r="J152" s="73" t="str">
        <f t="shared" si="64"/>
        <v/>
      </c>
      <c r="K152" s="55" t="str">
        <f t="shared" si="65"/>
        <v/>
      </c>
      <c r="L152" s="117">
        <f t="shared" si="83"/>
        <v>49980</v>
      </c>
      <c r="M152" s="117">
        <f t="shared" si="84"/>
        <v>50009</v>
      </c>
      <c r="N152" s="87">
        <f t="shared" si="76"/>
        <v>0</v>
      </c>
      <c r="O152" s="95">
        <f t="shared" si="85"/>
        <v>0</v>
      </c>
      <c r="P152" s="2">
        <f t="shared" si="77"/>
        <v>0</v>
      </c>
      <c r="Q152" s="33" t="str">
        <f t="shared" si="86"/>
        <v/>
      </c>
      <c r="R152" s="34" t="str">
        <f t="shared" si="87"/>
        <v/>
      </c>
      <c r="S152" s="3" t="str">
        <f t="shared" si="66"/>
        <v/>
      </c>
      <c r="T152" s="4" t="str">
        <f t="shared" si="78"/>
        <v/>
      </c>
      <c r="U152" s="41" t="str">
        <f t="shared" si="88"/>
        <v/>
      </c>
      <c r="V152" s="7" t="str">
        <f t="shared" si="79"/>
        <v/>
      </c>
      <c r="W152" s="74" t="str">
        <f t="shared" si="80"/>
        <v/>
      </c>
      <c r="X152" s="55" t="str">
        <f t="shared" si="81"/>
        <v/>
      </c>
      <c r="Y152" s="105" t="str">
        <f t="shared" si="82"/>
        <v/>
      </c>
      <c r="Z152" s="9" t="str">
        <f t="shared" si="67"/>
        <v/>
      </c>
      <c r="AA152" s="40" t="str">
        <f t="shared" si="89"/>
        <v/>
      </c>
      <c r="AB152" s="58" t="str">
        <f t="shared" si="68"/>
        <v/>
      </c>
      <c r="AC152" s="6" t="str">
        <f t="shared" si="69"/>
        <v/>
      </c>
    </row>
    <row r="153" spans="1:29" s="1" customFormat="1" ht="13.15" x14ac:dyDescent="0.4">
      <c r="A153" s="47" t="str">
        <f t="shared" si="70"/>
        <v>x</v>
      </c>
      <c r="B153" s="2">
        <f t="shared" si="71"/>
        <v>0</v>
      </c>
      <c r="C153" s="33" t="str">
        <f t="shared" si="72"/>
        <v/>
      </c>
      <c r="D153" s="34" t="str">
        <f t="shared" si="73"/>
        <v/>
      </c>
      <c r="E153" s="3" t="str">
        <f t="shared" si="60"/>
        <v/>
      </c>
      <c r="F153" s="4" t="str">
        <f t="shared" si="61"/>
        <v/>
      </c>
      <c r="G153" s="41" t="str">
        <f t="shared" si="74"/>
        <v/>
      </c>
      <c r="H153" s="7" t="str">
        <f t="shared" si="62"/>
        <v/>
      </c>
      <c r="I153" s="39" t="str">
        <f t="shared" si="75"/>
        <v/>
      </c>
      <c r="J153" s="73" t="str">
        <f t="shared" si="64"/>
        <v/>
      </c>
      <c r="K153" s="55" t="str">
        <f t="shared" si="65"/>
        <v/>
      </c>
      <c r="L153" s="117">
        <f t="shared" si="83"/>
        <v>50010</v>
      </c>
      <c r="M153" s="117">
        <f t="shared" si="84"/>
        <v>50040</v>
      </c>
      <c r="N153" s="87">
        <f t="shared" si="76"/>
        <v>0</v>
      </c>
      <c r="O153" s="95">
        <f t="shared" si="85"/>
        <v>0</v>
      </c>
      <c r="P153" s="2">
        <f t="shared" si="77"/>
        <v>0</v>
      </c>
      <c r="Q153" s="33" t="str">
        <f t="shared" si="86"/>
        <v/>
      </c>
      <c r="R153" s="34" t="str">
        <f t="shared" si="87"/>
        <v/>
      </c>
      <c r="S153" s="3" t="str">
        <f t="shared" si="66"/>
        <v/>
      </c>
      <c r="T153" s="4" t="str">
        <f t="shared" si="78"/>
        <v/>
      </c>
      <c r="U153" s="41" t="str">
        <f t="shared" si="88"/>
        <v/>
      </c>
      <c r="V153" s="7" t="str">
        <f t="shared" si="79"/>
        <v/>
      </c>
      <c r="W153" s="74" t="str">
        <f t="shared" si="80"/>
        <v/>
      </c>
      <c r="X153" s="55" t="str">
        <f t="shared" si="81"/>
        <v/>
      </c>
      <c r="Y153" s="105" t="str">
        <f t="shared" si="82"/>
        <v/>
      </c>
      <c r="Z153" s="9" t="str">
        <f t="shared" si="67"/>
        <v/>
      </c>
      <c r="AA153" s="40" t="str">
        <f t="shared" si="89"/>
        <v/>
      </c>
      <c r="AB153" s="58" t="str">
        <f t="shared" si="68"/>
        <v/>
      </c>
      <c r="AC153" s="6" t="str">
        <f t="shared" si="69"/>
        <v/>
      </c>
    </row>
    <row r="154" spans="1:29" s="1" customFormat="1" ht="13.15" x14ac:dyDescent="0.4">
      <c r="A154" s="47" t="str">
        <f t="shared" si="70"/>
        <v>x</v>
      </c>
      <c r="B154" s="2">
        <f t="shared" si="71"/>
        <v>0</v>
      </c>
      <c r="C154" s="33" t="str">
        <f t="shared" si="72"/>
        <v/>
      </c>
      <c r="D154" s="34" t="str">
        <f t="shared" si="73"/>
        <v/>
      </c>
      <c r="E154" s="3" t="str">
        <f t="shared" si="60"/>
        <v/>
      </c>
      <c r="F154" s="4" t="str">
        <f t="shared" si="61"/>
        <v/>
      </c>
      <c r="G154" s="41" t="str">
        <f t="shared" si="74"/>
        <v/>
      </c>
      <c r="H154" s="7" t="str">
        <f t="shared" si="62"/>
        <v/>
      </c>
      <c r="I154" s="39" t="str">
        <f t="shared" si="75"/>
        <v/>
      </c>
      <c r="J154" s="73" t="str">
        <f t="shared" si="64"/>
        <v/>
      </c>
      <c r="K154" s="55" t="str">
        <f t="shared" si="65"/>
        <v/>
      </c>
      <c r="L154" s="117">
        <f t="shared" si="83"/>
        <v>50041</v>
      </c>
      <c r="M154" s="117">
        <f t="shared" si="84"/>
        <v>50071</v>
      </c>
      <c r="N154" s="87">
        <f t="shared" si="76"/>
        <v>0</v>
      </c>
      <c r="O154" s="95">
        <f t="shared" si="85"/>
        <v>0</v>
      </c>
      <c r="P154" s="2">
        <f t="shared" si="77"/>
        <v>0</v>
      </c>
      <c r="Q154" s="33" t="str">
        <f t="shared" si="86"/>
        <v/>
      </c>
      <c r="R154" s="34" t="str">
        <f t="shared" si="87"/>
        <v/>
      </c>
      <c r="S154" s="3" t="str">
        <f t="shared" si="66"/>
        <v/>
      </c>
      <c r="T154" s="4" t="str">
        <f t="shared" si="78"/>
        <v/>
      </c>
      <c r="U154" s="41" t="str">
        <f t="shared" si="88"/>
        <v/>
      </c>
      <c r="V154" s="7" t="str">
        <f t="shared" si="79"/>
        <v/>
      </c>
      <c r="W154" s="74" t="str">
        <f t="shared" si="80"/>
        <v/>
      </c>
      <c r="X154" s="55" t="str">
        <f t="shared" si="81"/>
        <v/>
      </c>
      <c r="Y154" s="105" t="str">
        <f t="shared" si="82"/>
        <v/>
      </c>
      <c r="Z154" s="9" t="str">
        <f t="shared" si="67"/>
        <v/>
      </c>
      <c r="AA154" s="40" t="str">
        <f t="shared" si="89"/>
        <v/>
      </c>
      <c r="AB154" s="58" t="str">
        <f t="shared" si="68"/>
        <v/>
      </c>
      <c r="AC154" s="6" t="str">
        <f t="shared" si="69"/>
        <v/>
      </c>
    </row>
    <row r="155" spans="1:29" s="1" customFormat="1" ht="13.15" x14ac:dyDescent="0.4">
      <c r="A155" s="47" t="str">
        <f t="shared" si="70"/>
        <v>x</v>
      </c>
      <c r="B155" s="2">
        <f t="shared" si="71"/>
        <v>0</v>
      </c>
      <c r="C155" s="33" t="str">
        <f t="shared" si="72"/>
        <v/>
      </c>
      <c r="D155" s="34" t="str">
        <f t="shared" si="73"/>
        <v/>
      </c>
      <c r="E155" s="3" t="str">
        <f t="shared" si="60"/>
        <v/>
      </c>
      <c r="F155" s="4" t="str">
        <f t="shared" si="61"/>
        <v/>
      </c>
      <c r="G155" s="41" t="str">
        <f t="shared" si="74"/>
        <v/>
      </c>
      <c r="H155" s="7" t="str">
        <f t="shared" si="62"/>
        <v/>
      </c>
      <c r="I155" s="39" t="str">
        <f t="shared" si="75"/>
        <v/>
      </c>
      <c r="J155" s="73" t="str">
        <f t="shared" si="64"/>
        <v/>
      </c>
      <c r="K155" s="55" t="str">
        <f t="shared" si="65"/>
        <v/>
      </c>
      <c r="L155" s="117">
        <f t="shared" si="83"/>
        <v>50072</v>
      </c>
      <c r="M155" s="117">
        <f t="shared" si="84"/>
        <v>50099</v>
      </c>
      <c r="N155" s="87">
        <f t="shared" si="76"/>
        <v>0</v>
      </c>
      <c r="O155" s="95">
        <f t="shared" si="85"/>
        <v>0</v>
      </c>
      <c r="P155" s="2">
        <f t="shared" si="77"/>
        <v>0</v>
      </c>
      <c r="Q155" s="33" t="str">
        <f t="shared" si="86"/>
        <v/>
      </c>
      <c r="R155" s="34" t="str">
        <f t="shared" si="87"/>
        <v/>
      </c>
      <c r="S155" s="3" t="str">
        <f t="shared" si="66"/>
        <v/>
      </c>
      <c r="T155" s="4" t="str">
        <f t="shared" si="78"/>
        <v/>
      </c>
      <c r="U155" s="41" t="str">
        <f t="shared" si="88"/>
        <v/>
      </c>
      <c r="V155" s="7" t="str">
        <f t="shared" si="79"/>
        <v/>
      </c>
      <c r="W155" s="74" t="str">
        <f t="shared" si="80"/>
        <v/>
      </c>
      <c r="X155" s="55" t="str">
        <f t="shared" si="81"/>
        <v/>
      </c>
      <c r="Y155" s="105" t="str">
        <f t="shared" si="82"/>
        <v/>
      </c>
      <c r="Z155" s="9" t="str">
        <f t="shared" si="67"/>
        <v/>
      </c>
      <c r="AA155" s="40" t="str">
        <f t="shared" si="89"/>
        <v/>
      </c>
      <c r="AB155" s="58" t="str">
        <f t="shared" si="68"/>
        <v/>
      </c>
      <c r="AC155" s="6" t="str">
        <f t="shared" si="69"/>
        <v/>
      </c>
    </row>
    <row r="156" spans="1:29" s="1" customFormat="1" ht="13.15" x14ac:dyDescent="0.4">
      <c r="A156" s="47" t="str">
        <f t="shared" si="70"/>
        <v>x</v>
      </c>
      <c r="B156" s="2">
        <f t="shared" si="71"/>
        <v>0</v>
      </c>
      <c r="C156" s="33" t="str">
        <f t="shared" si="72"/>
        <v/>
      </c>
      <c r="D156" s="34" t="str">
        <f t="shared" si="73"/>
        <v/>
      </c>
      <c r="E156" s="3" t="str">
        <f t="shared" si="60"/>
        <v/>
      </c>
      <c r="F156" s="4" t="str">
        <f t="shared" si="61"/>
        <v/>
      </c>
      <c r="G156" s="41" t="str">
        <f t="shared" si="74"/>
        <v/>
      </c>
      <c r="H156" s="7" t="str">
        <f t="shared" si="62"/>
        <v/>
      </c>
      <c r="I156" s="39" t="str">
        <f t="shared" si="75"/>
        <v/>
      </c>
      <c r="J156" s="73" t="str">
        <f t="shared" si="64"/>
        <v/>
      </c>
      <c r="K156" s="55" t="str">
        <f t="shared" si="65"/>
        <v/>
      </c>
      <c r="L156" s="117">
        <f t="shared" si="83"/>
        <v>50100</v>
      </c>
      <c r="M156" s="117">
        <f t="shared" si="84"/>
        <v>50130</v>
      </c>
      <c r="N156" s="87">
        <f t="shared" si="76"/>
        <v>0</v>
      </c>
      <c r="O156" s="95">
        <f t="shared" si="85"/>
        <v>0</v>
      </c>
      <c r="P156" s="2">
        <f t="shared" si="77"/>
        <v>0</v>
      </c>
      <c r="Q156" s="33" t="str">
        <f t="shared" si="86"/>
        <v/>
      </c>
      <c r="R156" s="34" t="str">
        <f t="shared" si="87"/>
        <v/>
      </c>
      <c r="S156" s="3" t="str">
        <f t="shared" si="66"/>
        <v/>
      </c>
      <c r="T156" s="4" t="str">
        <f t="shared" si="78"/>
        <v/>
      </c>
      <c r="U156" s="41" t="str">
        <f t="shared" si="88"/>
        <v/>
      </c>
      <c r="V156" s="7" t="str">
        <f t="shared" si="79"/>
        <v/>
      </c>
      <c r="W156" s="74" t="str">
        <f t="shared" si="80"/>
        <v/>
      </c>
      <c r="X156" s="55" t="str">
        <f t="shared" si="81"/>
        <v/>
      </c>
      <c r="Y156" s="105" t="str">
        <f t="shared" si="82"/>
        <v/>
      </c>
      <c r="Z156" s="9" t="str">
        <f t="shared" si="67"/>
        <v/>
      </c>
      <c r="AA156" s="40" t="str">
        <f t="shared" si="89"/>
        <v/>
      </c>
      <c r="AB156" s="58" t="str">
        <f t="shared" si="68"/>
        <v/>
      </c>
      <c r="AC156" s="6" t="str">
        <f t="shared" si="69"/>
        <v/>
      </c>
    </row>
    <row r="157" spans="1:29" s="1" customFormat="1" ht="13.15" x14ac:dyDescent="0.4">
      <c r="A157" s="47" t="str">
        <f t="shared" si="70"/>
        <v>x</v>
      </c>
      <c r="B157" s="2">
        <f t="shared" si="71"/>
        <v>0</v>
      </c>
      <c r="C157" s="33" t="str">
        <f t="shared" si="72"/>
        <v/>
      </c>
      <c r="D157" s="34" t="str">
        <f t="shared" si="73"/>
        <v/>
      </c>
      <c r="E157" s="3" t="str">
        <f t="shared" ref="E157:E220" si="90">IF(B157&gt;0,+C157*$E$6/12,"")</f>
        <v/>
      </c>
      <c r="F157" s="4" t="str">
        <f t="shared" ref="F157:F220" si="91">IF(B157&gt;0,+D157+E157,"")</f>
        <v/>
      </c>
      <c r="G157" s="41" t="str">
        <f t="shared" si="74"/>
        <v/>
      </c>
      <c r="H157" s="7" t="str">
        <f t="shared" ref="H157:H220" si="92">IF(B157&gt;0,-E157*G157/12,"")</f>
        <v/>
      </c>
      <c r="I157" s="39" t="str">
        <f t="shared" si="75"/>
        <v/>
      </c>
      <c r="J157" s="73" t="str">
        <f t="shared" si="64"/>
        <v/>
      </c>
      <c r="K157" s="55" t="str">
        <f t="shared" si="65"/>
        <v/>
      </c>
      <c r="L157" s="117">
        <f t="shared" si="83"/>
        <v>50131</v>
      </c>
      <c r="M157" s="117">
        <f t="shared" si="84"/>
        <v>50160</v>
      </c>
      <c r="N157" s="87">
        <f t="shared" si="76"/>
        <v>0</v>
      </c>
      <c r="O157" s="95">
        <f t="shared" si="85"/>
        <v>0</v>
      </c>
      <c r="P157" s="2">
        <f t="shared" si="77"/>
        <v>0</v>
      </c>
      <c r="Q157" s="33" t="str">
        <f t="shared" si="86"/>
        <v/>
      </c>
      <c r="R157" s="34" t="str">
        <f t="shared" si="87"/>
        <v/>
      </c>
      <c r="S157" s="3" t="str">
        <f t="shared" si="66"/>
        <v/>
      </c>
      <c r="T157" s="4" t="str">
        <f t="shared" si="78"/>
        <v/>
      </c>
      <c r="U157" s="41" t="str">
        <f t="shared" si="88"/>
        <v/>
      </c>
      <c r="V157" s="7" t="str">
        <f t="shared" si="79"/>
        <v/>
      </c>
      <c r="W157" s="74" t="str">
        <f t="shared" si="80"/>
        <v/>
      </c>
      <c r="X157" s="55" t="str">
        <f t="shared" si="81"/>
        <v/>
      </c>
      <c r="Y157" s="105" t="str">
        <f t="shared" si="82"/>
        <v/>
      </c>
      <c r="Z157" s="9" t="str">
        <f t="shared" si="67"/>
        <v/>
      </c>
      <c r="AA157" s="40" t="str">
        <f t="shared" si="89"/>
        <v/>
      </c>
      <c r="AB157" s="58" t="str">
        <f t="shared" si="68"/>
        <v/>
      </c>
      <c r="AC157" s="6" t="str">
        <f t="shared" si="69"/>
        <v/>
      </c>
    </row>
    <row r="158" spans="1:29" s="1" customFormat="1" ht="13.15" x14ac:dyDescent="0.4">
      <c r="A158" s="47" t="str">
        <f t="shared" si="70"/>
        <v>x</v>
      </c>
      <c r="B158" s="2">
        <f t="shared" si="71"/>
        <v>0</v>
      </c>
      <c r="C158" s="33" t="str">
        <f t="shared" si="72"/>
        <v/>
      </c>
      <c r="D158" s="34" t="str">
        <f t="shared" si="73"/>
        <v/>
      </c>
      <c r="E158" s="3" t="str">
        <f t="shared" si="90"/>
        <v/>
      </c>
      <c r="F158" s="4" t="str">
        <f t="shared" si="91"/>
        <v/>
      </c>
      <c r="G158" s="41" t="str">
        <f t="shared" si="74"/>
        <v/>
      </c>
      <c r="H158" s="7" t="str">
        <f t="shared" si="92"/>
        <v/>
      </c>
      <c r="I158" s="39" t="str">
        <f t="shared" si="75"/>
        <v/>
      </c>
      <c r="J158" s="73" t="str">
        <f t="shared" si="64"/>
        <v/>
      </c>
      <c r="K158" s="55" t="str">
        <f t="shared" si="65"/>
        <v/>
      </c>
      <c r="L158" s="117">
        <f t="shared" si="83"/>
        <v>50161</v>
      </c>
      <c r="M158" s="117">
        <f t="shared" si="84"/>
        <v>50191</v>
      </c>
      <c r="N158" s="87">
        <f t="shared" si="76"/>
        <v>0</v>
      </c>
      <c r="O158" s="95">
        <f t="shared" si="85"/>
        <v>0</v>
      </c>
      <c r="P158" s="2">
        <f t="shared" si="77"/>
        <v>0</v>
      </c>
      <c r="Q158" s="33" t="str">
        <f t="shared" si="86"/>
        <v/>
      </c>
      <c r="R158" s="34" t="str">
        <f t="shared" si="87"/>
        <v/>
      </c>
      <c r="S158" s="3" t="str">
        <f t="shared" si="66"/>
        <v/>
      </c>
      <c r="T158" s="4" t="str">
        <f t="shared" si="78"/>
        <v/>
      </c>
      <c r="U158" s="41" t="str">
        <f t="shared" si="88"/>
        <v/>
      </c>
      <c r="V158" s="7" t="str">
        <f t="shared" si="79"/>
        <v/>
      </c>
      <c r="W158" s="74" t="str">
        <f t="shared" si="80"/>
        <v/>
      </c>
      <c r="X158" s="55" t="str">
        <f t="shared" si="81"/>
        <v/>
      </c>
      <c r="Y158" s="105" t="str">
        <f t="shared" si="82"/>
        <v/>
      </c>
      <c r="Z158" s="9" t="str">
        <f t="shared" si="67"/>
        <v/>
      </c>
      <c r="AA158" s="40" t="str">
        <f t="shared" si="89"/>
        <v/>
      </c>
      <c r="AB158" s="58" t="str">
        <f t="shared" si="68"/>
        <v/>
      </c>
      <c r="AC158" s="6" t="str">
        <f t="shared" si="69"/>
        <v/>
      </c>
    </row>
    <row r="159" spans="1:29" s="1" customFormat="1" ht="13.15" x14ac:dyDescent="0.4">
      <c r="A159" s="47" t="str">
        <f t="shared" si="70"/>
        <v>x</v>
      </c>
      <c r="B159" s="2">
        <f t="shared" si="71"/>
        <v>0</v>
      </c>
      <c r="C159" s="33" t="str">
        <f t="shared" si="72"/>
        <v/>
      </c>
      <c r="D159" s="34" t="str">
        <f t="shared" si="73"/>
        <v/>
      </c>
      <c r="E159" s="3" t="str">
        <f t="shared" si="90"/>
        <v/>
      </c>
      <c r="F159" s="4" t="str">
        <f t="shared" si="91"/>
        <v/>
      </c>
      <c r="G159" s="41" t="str">
        <f t="shared" si="74"/>
        <v/>
      </c>
      <c r="H159" s="7" t="str">
        <f t="shared" si="92"/>
        <v/>
      </c>
      <c r="I159" s="39" t="str">
        <f t="shared" si="75"/>
        <v/>
      </c>
      <c r="J159" s="73" t="str">
        <f t="shared" si="64"/>
        <v/>
      </c>
      <c r="K159" s="55" t="str">
        <f t="shared" si="65"/>
        <v/>
      </c>
      <c r="L159" s="117">
        <f t="shared" si="83"/>
        <v>50192</v>
      </c>
      <c r="M159" s="117">
        <f t="shared" si="84"/>
        <v>50221</v>
      </c>
      <c r="N159" s="87">
        <f t="shared" si="76"/>
        <v>0</v>
      </c>
      <c r="O159" s="95">
        <f t="shared" si="85"/>
        <v>0</v>
      </c>
      <c r="P159" s="2">
        <f t="shared" si="77"/>
        <v>0</v>
      </c>
      <c r="Q159" s="33" t="str">
        <f t="shared" si="86"/>
        <v/>
      </c>
      <c r="R159" s="34" t="str">
        <f t="shared" si="87"/>
        <v/>
      </c>
      <c r="S159" s="3" t="str">
        <f t="shared" si="66"/>
        <v/>
      </c>
      <c r="T159" s="4" t="str">
        <f t="shared" si="78"/>
        <v/>
      </c>
      <c r="U159" s="41" t="str">
        <f t="shared" si="88"/>
        <v/>
      </c>
      <c r="V159" s="7" t="str">
        <f t="shared" si="79"/>
        <v/>
      </c>
      <c r="W159" s="74" t="str">
        <f t="shared" si="80"/>
        <v/>
      </c>
      <c r="X159" s="55" t="str">
        <f t="shared" si="81"/>
        <v/>
      </c>
      <c r="Y159" s="105" t="str">
        <f t="shared" si="82"/>
        <v/>
      </c>
      <c r="Z159" s="9" t="str">
        <f t="shared" si="67"/>
        <v/>
      </c>
      <c r="AA159" s="40" t="str">
        <f t="shared" si="89"/>
        <v/>
      </c>
      <c r="AB159" s="58" t="str">
        <f t="shared" si="68"/>
        <v/>
      </c>
      <c r="AC159" s="6" t="str">
        <f t="shared" si="69"/>
        <v/>
      </c>
    </row>
    <row r="160" spans="1:29" s="1" customFormat="1" ht="13.15" x14ac:dyDescent="0.4">
      <c r="A160" s="47" t="str">
        <f t="shared" si="70"/>
        <v>x</v>
      </c>
      <c r="B160" s="2">
        <f t="shared" si="71"/>
        <v>0</v>
      </c>
      <c r="C160" s="33" t="str">
        <f t="shared" si="72"/>
        <v/>
      </c>
      <c r="D160" s="34" t="str">
        <f t="shared" si="73"/>
        <v/>
      </c>
      <c r="E160" s="3" t="str">
        <f t="shared" si="90"/>
        <v/>
      </c>
      <c r="F160" s="4" t="str">
        <f t="shared" si="91"/>
        <v/>
      </c>
      <c r="G160" s="41" t="str">
        <f t="shared" si="74"/>
        <v/>
      </c>
      <c r="H160" s="7" t="str">
        <f t="shared" si="92"/>
        <v/>
      </c>
      <c r="I160" s="39" t="str">
        <f t="shared" si="75"/>
        <v/>
      </c>
      <c r="J160" s="73" t="str">
        <f t="shared" si="64"/>
        <v/>
      </c>
      <c r="K160" s="55" t="str">
        <f t="shared" si="65"/>
        <v/>
      </c>
      <c r="L160" s="117">
        <f t="shared" si="83"/>
        <v>50222</v>
      </c>
      <c r="M160" s="117">
        <f t="shared" si="84"/>
        <v>50252</v>
      </c>
      <c r="N160" s="87">
        <f t="shared" si="76"/>
        <v>0</v>
      </c>
      <c r="O160" s="95">
        <f t="shared" si="85"/>
        <v>0</v>
      </c>
      <c r="P160" s="2">
        <f t="shared" si="77"/>
        <v>0</v>
      </c>
      <c r="Q160" s="33" t="str">
        <f t="shared" si="86"/>
        <v/>
      </c>
      <c r="R160" s="34" t="str">
        <f t="shared" si="87"/>
        <v/>
      </c>
      <c r="S160" s="3" t="str">
        <f t="shared" si="66"/>
        <v/>
      </c>
      <c r="T160" s="4" t="str">
        <f t="shared" si="78"/>
        <v/>
      </c>
      <c r="U160" s="41" t="str">
        <f t="shared" si="88"/>
        <v/>
      </c>
      <c r="V160" s="7" t="str">
        <f t="shared" si="79"/>
        <v/>
      </c>
      <c r="W160" s="74" t="str">
        <f t="shared" si="80"/>
        <v/>
      </c>
      <c r="X160" s="55" t="str">
        <f t="shared" si="81"/>
        <v/>
      </c>
      <c r="Y160" s="105" t="str">
        <f t="shared" si="82"/>
        <v/>
      </c>
      <c r="Z160" s="9" t="str">
        <f t="shared" si="67"/>
        <v/>
      </c>
      <c r="AA160" s="40" t="str">
        <f t="shared" si="89"/>
        <v/>
      </c>
      <c r="AB160" s="58" t="str">
        <f t="shared" si="68"/>
        <v/>
      </c>
      <c r="AC160" s="6" t="str">
        <f t="shared" si="69"/>
        <v/>
      </c>
    </row>
    <row r="161" spans="1:29" s="1" customFormat="1" ht="13.15" x14ac:dyDescent="0.4">
      <c r="A161" s="47" t="str">
        <f t="shared" si="70"/>
        <v>x</v>
      </c>
      <c r="B161" s="2">
        <f t="shared" si="71"/>
        <v>0</v>
      </c>
      <c r="C161" s="33" t="str">
        <f t="shared" si="72"/>
        <v/>
      </c>
      <c r="D161" s="34" t="str">
        <f t="shared" si="73"/>
        <v/>
      </c>
      <c r="E161" s="3" t="str">
        <f t="shared" si="90"/>
        <v/>
      </c>
      <c r="F161" s="4" t="str">
        <f t="shared" si="91"/>
        <v/>
      </c>
      <c r="G161" s="41" t="str">
        <f t="shared" si="74"/>
        <v/>
      </c>
      <c r="H161" s="7" t="str">
        <f t="shared" si="92"/>
        <v/>
      </c>
      <c r="I161" s="39" t="str">
        <f t="shared" si="75"/>
        <v/>
      </c>
      <c r="J161" s="73" t="str">
        <f t="shared" si="64"/>
        <v/>
      </c>
      <c r="K161" s="55" t="str">
        <f t="shared" si="65"/>
        <v/>
      </c>
      <c r="L161" s="117">
        <f t="shared" si="83"/>
        <v>50253</v>
      </c>
      <c r="M161" s="117">
        <f t="shared" si="84"/>
        <v>50283</v>
      </c>
      <c r="N161" s="87">
        <f t="shared" si="76"/>
        <v>0</v>
      </c>
      <c r="O161" s="95">
        <f t="shared" si="85"/>
        <v>0</v>
      </c>
      <c r="P161" s="2">
        <f t="shared" si="77"/>
        <v>0</v>
      </c>
      <c r="Q161" s="33" t="str">
        <f t="shared" si="86"/>
        <v/>
      </c>
      <c r="R161" s="34" t="str">
        <f t="shared" si="87"/>
        <v/>
      </c>
      <c r="S161" s="3" t="str">
        <f t="shared" si="66"/>
        <v/>
      </c>
      <c r="T161" s="4" t="str">
        <f t="shared" si="78"/>
        <v/>
      </c>
      <c r="U161" s="41" t="str">
        <f t="shared" si="88"/>
        <v/>
      </c>
      <c r="V161" s="7" t="str">
        <f t="shared" si="79"/>
        <v/>
      </c>
      <c r="W161" s="74" t="str">
        <f t="shared" si="80"/>
        <v/>
      </c>
      <c r="X161" s="55" t="str">
        <f t="shared" si="81"/>
        <v/>
      </c>
      <c r="Y161" s="105" t="str">
        <f t="shared" si="82"/>
        <v/>
      </c>
      <c r="Z161" s="9" t="str">
        <f t="shared" si="67"/>
        <v/>
      </c>
      <c r="AA161" s="40" t="str">
        <f t="shared" si="89"/>
        <v/>
      </c>
      <c r="AB161" s="58" t="str">
        <f t="shared" si="68"/>
        <v/>
      </c>
      <c r="AC161" s="6" t="str">
        <f t="shared" si="69"/>
        <v/>
      </c>
    </row>
    <row r="162" spans="1:29" s="1" customFormat="1" ht="13.15" x14ac:dyDescent="0.4">
      <c r="A162" s="47" t="str">
        <f t="shared" si="70"/>
        <v>x</v>
      </c>
      <c r="B162" s="2">
        <f t="shared" si="71"/>
        <v>0</v>
      </c>
      <c r="C162" s="33" t="str">
        <f t="shared" si="72"/>
        <v/>
      </c>
      <c r="D162" s="34" t="str">
        <f t="shared" si="73"/>
        <v/>
      </c>
      <c r="E162" s="3" t="str">
        <f t="shared" si="90"/>
        <v/>
      </c>
      <c r="F162" s="4" t="str">
        <f t="shared" si="91"/>
        <v/>
      </c>
      <c r="G162" s="41" t="str">
        <f t="shared" si="74"/>
        <v/>
      </c>
      <c r="H162" s="7" t="str">
        <f t="shared" si="92"/>
        <v/>
      </c>
      <c r="I162" s="39" t="str">
        <f t="shared" si="75"/>
        <v/>
      </c>
      <c r="J162" s="73" t="str">
        <f t="shared" si="64"/>
        <v/>
      </c>
      <c r="K162" s="55" t="str">
        <f t="shared" si="65"/>
        <v/>
      </c>
      <c r="L162" s="117">
        <f t="shared" si="83"/>
        <v>50284</v>
      </c>
      <c r="M162" s="117">
        <f t="shared" si="84"/>
        <v>50313</v>
      </c>
      <c r="N162" s="87">
        <f t="shared" si="76"/>
        <v>0</v>
      </c>
      <c r="O162" s="95">
        <f t="shared" si="85"/>
        <v>0</v>
      </c>
      <c r="P162" s="2">
        <f t="shared" si="77"/>
        <v>0</v>
      </c>
      <c r="Q162" s="33" t="str">
        <f t="shared" si="86"/>
        <v/>
      </c>
      <c r="R162" s="34" t="str">
        <f t="shared" si="87"/>
        <v/>
      </c>
      <c r="S162" s="3" t="str">
        <f t="shared" si="66"/>
        <v/>
      </c>
      <c r="T162" s="4" t="str">
        <f t="shared" si="78"/>
        <v/>
      </c>
      <c r="U162" s="41" t="str">
        <f t="shared" si="88"/>
        <v/>
      </c>
      <c r="V162" s="7" t="str">
        <f t="shared" si="79"/>
        <v/>
      </c>
      <c r="W162" s="74" t="str">
        <f t="shared" si="80"/>
        <v/>
      </c>
      <c r="X162" s="55" t="str">
        <f t="shared" si="81"/>
        <v/>
      </c>
      <c r="Y162" s="105" t="str">
        <f t="shared" si="82"/>
        <v/>
      </c>
      <c r="Z162" s="9" t="str">
        <f t="shared" si="67"/>
        <v/>
      </c>
      <c r="AA162" s="40" t="str">
        <f t="shared" si="89"/>
        <v/>
      </c>
      <c r="AB162" s="58" t="str">
        <f t="shared" si="68"/>
        <v/>
      </c>
      <c r="AC162" s="6" t="str">
        <f t="shared" si="69"/>
        <v/>
      </c>
    </row>
    <row r="163" spans="1:29" s="1" customFormat="1" ht="13.15" x14ac:dyDescent="0.4">
      <c r="A163" s="47" t="str">
        <f t="shared" si="70"/>
        <v>x</v>
      </c>
      <c r="B163" s="2">
        <f t="shared" si="71"/>
        <v>0</v>
      </c>
      <c r="C163" s="33" t="str">
        <f t="shared" si="72"/>
        <v/>
      </c>
      <c r="D163" s="34" t="str">
        <f t="shared" si="73"/>
        <v/>
      </c>
      <c r="E163" s="3" t="str">
        <f t="shared" si="90"/>
        <v/>
      </c>
      <c r="F163" s="4" t="str">
        <f t="shared" si="91"/>
        <v/>
      </c>
      <c r="G163" s="41" t="str">
        <f t="shared" si="74"/>
        <v/>
      </c>
      <c r="H163" s="7" t="str">
        <f t="shared" si="92"/>
        <v/>
      </c>
      <c r="I163" s="39" t="str">
        <f t="shared" si="75"/>
        <v/>
      </c>
      <c r="J163" s="73" t="str">
        <f t="shared" si="64"/>
        <v/>
      </c>
      <c r="K163" s="55" t="str">
        <f t="shared" si="65"/>
        <v/>
      </c>
      <c r="L163" s="117">
        <f t="shared" si="83"/>
        <v>50314</v>
      </c>
      <c r="M163" s="117">
        <f t="shared" si="84"/>
        <v>50344</v>
      </c>
      <c r="N163" s="87">
        <f t="shared" si="76"/>
        <v>0</v>
      </c>
      <c r="O163" s="95">
        <f t="shared" si="85"/>
        <v>0</v>
      </c>
      <c r="P163" s="2">
        <f t="shared" si="77"/>
        <v>0</v>
      </c>
      <c r="Q163" s="33" t="str">
        <f t="shared" si="86"/>
        <v/>
      </c>
      <c r="R163" s="34" t="str">
        <f t="shared" si="87"/>
        <v/>
      </c>
      <c r="S163" s="3" t="str">
        <f t="shared" si="66"/>
        <v/>
      </c>
      <c r="T163" s="4" t="str">
        <f t="shared" si="78"/>
        <v/>
      </c>
      <c r="U163" s="41" t="str">
        <f t="shared" si="88"/>
        <v/>
      </c>
      <c r="V163" s="7" t="str">
        <f t="shared" si="79"/>
        <v/>
      </c>
      <c r="W163" s="74" t="str">
        <f t="shared" si="80"/>
        <v/>
      </c>
      <c r="X163" s="55" t="str">
        <f t="shared" si="81"/>
        <v/>
      </c>
      <c r="Y163" s="105" t="str">
        <f t="shared" si="82"/>
        <v/>
      </c>
      <c r="Z163" s="9" t="str">
        <f t="shared" si="67"/>
        <v/>
      </c>
      <c r="AA163" s="40" t="str">
        <f t="shared" si="89"/>
        <v/>
      </c>
      <c r="AB163" s="58" t="str">
        <f t="shared" si="68"/>
        <v/>
      </c>
      <c r="AC163" s="6" t="str">
        <f t="shared" si="69"/>
        <v/>
      </c>
    </row>
    <row r="164" spans="1:29" s="1" customFormat="1" ht="13.15" x14ac:dyDescent="0.4">
      <c r="A164" s="47" t="str">
        <f t="shared" si="70"/>
        <v>x</v>
      </c>
      <c r="B164" s="2">
        <f t="shared" si="71"/>
        <v>0</v>
      </c>
      <c r="C164" s="33" t="str">
        <f t="shared" si="72"/>
        <v/>
      </c>
      <c r="D164" s="34" t="str">
        <f t="shared" si="73"/>
        <v/>
      </c>
      <c r="E164" s="3" t="str">
        <f t="shared" si="90"/>
        <v/>
      </c>
      <c r="F164" s="4" t="str">
        <f t="shared" si="91"/>
        <v/>
      </c>
      <c r="G164" s="41" t="str">
        <f t="shared" si="74"/>
        <v/>
      </c>
      <c r="H164" s="7" t="str">
        <f t="shared" si="92"/>
        <v/>
      </c>
      <c r="I164" s="39" t="str">
        <f t="shared" si="75"/>
        <v/>
      </c>
      <c r="J164" s="73" t="str">
        <f t="shared" si="64"/>
        <v/>
      </c>
      <c r="K164" s="55" t="str">
        <f t="shared" si="65"/>
        <v/>
      </c>
      <c r="L164" s="117">
        <f t="shared" si="83"/>
        <v>50345</v>
      </c>
      <c r="M164" s="117">
        <f t="shared" si="84"/>
        <v>50374</v>
      </c>
      <c r="N164" s="87">
        <f t="shared" si="76"/>
        <v>0</v>
      </c>
      <c r="O164" s="95">
        <f t="shared" si="85"/>
        <v>0</v>
      </c>
      <c r="P164" s="2">
        <f t="shared" si="77"/>
        <v>0</v>
      </c>
      <c r="Q164" s="33" t="str">
        <f t="shared" si="86"/>
        <v/>
      </c>
      <c r="R164" s="34" t="str">
        <f t="shared" si="87"/>
        <v/>
      </c>
      <c r="S164" s="3" t="str">
        <f t="shared" si="66"/>
        <v/>
      </c>
      <c r="T164" s="4" t="str">
        <f t="shared" si="78"/>
        <v/>
      </c>
      <c r="U164" s="41" t="str">
        <f t="shared" si="88"/>
        <v/>
      </c>
      <c r="V164" s="7" t="str">
        <f t="shared" si="79"/>
        <v/>
      </c>
      <c r="W164" s="74" t="str">
        <f t="shared" si="80"/>
        <v/>
      </c>
      <c r="X164" s="55" t="str">
        <f t="shared" si="81"/>
        <v/>
      </c>
      <c r="Y164" s="105" t="str">
        <f t="shared" si="82"/>
        <v/>
      </c>
      <c r="Z164" s="9" t="str">
        <f t="shared" si="67"/>
        <v/>
      </c>
      <c r="AA164" s="40" t="str">
        <f t="shared" si="89"/>
        <v/>
      </c>
      <c r="AB164" s="58" t="str">
        <f t="shared" si="68"/>
        <v/>
      </c>
      <c r="AC164" s="6" t="str">
        <f t="shared" si="69"/>
        <v/>
      </c>
    </row>
    <row r="165" spans="1:29" s="1" customFormat="1" ht="13.15" x14ac:dyDescent="0.4">
      <c r="A165" s="47" t="str">
        <f t="shared" si="70"/>
        <v>x</v>
      </c>
      <c r="B165" s="2">
        <f t="shared" si="71"/>
        <v>0</v>
      </c>
      <c r="C165" s="33" t="str">
        <f t="shared" si="72"/>
        <v/>
      </c>
      <c r="D165" s="34" t="str">
        <f t="shared" si="73"/>
        <v/>
      </c>
      <c r="E165" s="3" t="str">
        <f t="shared" si="90"/>
        <v/>
      </c>
      <c r="F165" s="4" t="str">
        <f t="shared" si="91"/>
        <v/>
      </c>
      <c r="G165" s="41" t="str">
        <f t="shared" si="74"/>
        <v/>
      </c>
      <c r="H165" s="7" t="str">
        <f t="shared" si="92"/>
        <v/>
      </c>
      <c r="I165" s="39" t="str">
        <f t="shared" si="75"/>
        <v/>
      </c>
      <c r="J165" s="73" t="str">
        <f t="shared" si="64"/>
        <v/>
      </c>
      <c r="K165" s="55" t="str">
        <f t="shared" si="65"/>
        <v/>
      </c>
      <c r="L165" s="117">
        <f t="shared" si="83"/>
        <v>50375</v>
      </c>
      <c r="M165" s="117">
        <f t="shared" si="84"/>
        <v>50405</v>
      </c>
      <c r="N165" s="87">
        <f t="shared" si="76"/>
        <v>0</v>
      </c>
      <c r="O165" s="95">
        <f t="shared" si="85"/>
        <v>0</v>
      </c>
      <c r="P165" s="2">
        <f t="shared" si="77"/>
        <v>0</v>
      </c>
      <c r="Q165" s="33" t="str">
        <f t="shared" si="86"/>
        <v/>
      </c>
      <c r="R165" s="34" t="str">
        <f t="shared" si="87"/>
        <v/>
      </c>
      <c r="S165" s="3" t="str">
        <f t="shared" si="66"/>
        <v/>
      </c>
      <c r="T165" s="4" t="str">
        <f t="shared" si="78"/>
        <v/>
      </c>
      <c r="U165" s="41" t="str">
        <f t="shared" si="88"/>
        <v/>
      </c>
      <c r="V165" s="7" t="str">
        <f t="shared" si="79"/>
        <v/>
      </c>
      <c r="W165" s="74" t="str">
        <f t="shared" si="80"/>
        <v/>
      </c>
      <c r="X165" s="55" t="str">
        <f t="shared" si="81"/>
        <v/>
      </c>
      <c r="Y165" s="105" t="str">
        <f t="shared" si="82"/>
        <v/>
      </c>
      <c r="Z165" s="9" t="str">
        <f t="shared" si="67"/>
        <v/>
      </c>
      <c r="AA165" s="40" t="str">
        <f t="shared" si="89"/>
        <v/>
      </c>
      <c r="AB165" s="58" t="str">
        <f t="shared" si="68"/>
        <v/>
      </c>
      <c r="AC165" s="6" t="str">
        <f t="shared" si="69"/>
        <v/>
      </c>
    </row>
    <row r="166" spans="1:29" s="1" customFormat="1" ht="13.15" x14ac:dyDescent="0.4">
      <c r="A166" s="47" t="str">
        <f t="shared" si="70"/>
        <v>x</v>
      </c>
      <c r="B166" s="2">
        <f t="shared" si="71"/>
        <v>0</v>
      </c>
      <c r="C166" s="33" t="str">
        <f t="shared" si="72"/>
        <v/>
      </c>
      <c r="D166" s="34" t="str">
        <f t="shared" si="73"/>
        <v/>
      </c>
      <c r="E166" s="3" t="str">
        <f t="shared" si="90"/>
        <v/>
      </c>
      <c r="F166" s="4" t="str">
        <f t="shared" si="91"/>
        <v/>
      </c>
      <c r="G166" s="41" t="str">
        <f t="shared" si="74"/>
        <v/>
      </c>
      <c r="H166" s="7" t="str">
        <f t="shared" si="92"/>
        <v/>
      </c>
      <c r="I166" s="39" t="str">
        <f t="shared" si="75"/>
        <v/>
      </c>
      <c r="J166" s="73" t="str">
        <f t="shared" si="64"/>
        <v/>
      </c>
      <c r="K166" s="55" t="str">
        <f t="shared" si="65"/>
        <v/>
      </c>
      <c r="L166" s="117">
        <f t="shared" si="83"/>
        <v>50406</v>
      </c>
      <c r="M166" s="117">
        <f t="shared" si="84"/>
        <v>50436</v>
      </c>
      <c r="N166" s="87">
        <f t="shared" si="76"/>
        <v>0</v>
      </c>
      <c r="O166" s="95">
        <f t="shared" si="85"/>
        <v>0</v>
      </c>
      <c r="P166" s="2">
        <f t="shared" si="77"/>
        <v>0</v>
      </c>
      <c r="Q166" s="33" t="str">
        <f t="shared" si="86"/>
        <v/>
      </c>
      <c r="R166" s="34" t="str">
        <f t="shared" si="87"/>
        <v/>
      </c>
      <c r="S166" s="3" t="str">
        <f t="shared" si="66"/>
        <v/>
      </c>
      <c r="T166" s="4" t="str">
        <f t="shared" si="78"/>
        <v/>
      </c>
      <c r="U166" s="41" t="str">
        <f t="shared" si="88"/>
        <v/>
      </c>
      <c r="V166" s="7" t="str">
        <f t="shared" si="79"/>
        <v/>
      </c>
      <c r="W166" s="74" t="str">
        <f t="shared" si="80"/>
        <v/>
      </c>
      <c r="X166" s="55" t="str">
        <f t="shared" si="81"/>
        <v/>
      </c>
      <c r="Y166" s="105" t="str">
        <f t="shared" si="82"/>
        <v/>
      </c>
      <c r="Z166" s="9" t="str">
        <f t="shared" si="67"/>
        <v/>
      </c>
      <c r="AA166" s="40" t="str">
        <f t="shared" si="89"/>
        <v/>
      </c>
      <c r="AB166" s="58" t="str">
        <f t="shared" si="68"/>
        <v/>
      </c>
      <c r="AC166" s="6" t="str">
        <f t="shared" si="69"/>
        <v/>
      </c>
    </row>
    <row r="167" spans="1:29" s="1" customFormat="1" ht="13.15" x14ac:dyDescent="0.4">
      <c r="A167" s="47" t="str">
        <f t="shared" si="70"/>
        <v>x</v>
      </c>
      <c r="B167" s="2">
        <f t="shared" si="71"/>
        <v>0</v>
      </c>
      <c r="C167" s="33" t="str">
        <f t="shared" si="72"/>
        <v/>
      </c>
      <c r="D167" s="34" t="str">
        <f t="shared" si="73"/>
        <v/>
      </c>
      <c r="E167" s="3" t="str">
        <f t="shared" si="90"/>
        <v/>
      </c>
      <c r="F167" s="4" t="str">
        <f t="shared" si="91"/>
        <v/>
      </c>
      <c r="G167" s="41" t="str">
        <f t="shared" si="74"/>
        <v/>
      </c>
      <c r="H167" s="7" t="str">
        <f t="shared" si="92"/>
        <v/>
      </c>
      <c r="I167" s="39" t="str">
        <f t="shared" si="75"/>
        <v/>
      </c>
      <c r="J167" s="73" t="str">
        <f t="shared" si="64"/>
        <v/>
      </c>
      <c r="K167" s="55" t="str">
        <f t="shared" si="65"/>
        <v/>
      </c>
      <c r="L167" s="117">
        <f t="shared" si="83"/>
        <v>50437</v>
      </c>
      <c r="M167" s="117">
        <f t="shared" si="84"/>
        <v>50464</v>
      </c>
      <c r="N167" s="87">
        <f t="shared" si="76"/>
        <v>0</v>
      </c>
      <c r="O167" s="95">
        <f t="shared" si="85"/>
        <v>0</v>
      </c>
      <c r="P167" s="2">
        <f t="shared" si="77"/>
        <v>0</v>
      </c>
      <c r="Q167" s="33" t="str">
        <f t="shared" si="86"/>
        <v/>
      </c>
      <c r="R167" s="34" t="str">
        <f t="shared" si="87"/>
        <v/>
      </c>
      <c r="S167" s="3" t="str">
        <f t="shared" si="66"/>
        <v/>
      </c>
      <c r="T167" s="4" t="str">
        <f t="shared" si="78"/>
        <v/>
      </c>
      <c r="U167" s="41" t="str">
        <f t="shared" si="88"/>
        <v/>
      </c>
      <c r="V167" s="7" t="str">
        <f t="shared" si="79"/>
        <v/>
      </c>
      <c r="W167" s="74" t="str">
        <f t="shared" si="80"/>
        <v/>
      </c>
      <c r="X167" s="55" t="str">
        <f t="shared" si="81"/>
        <v/>
      </c>
      <c r="Y167" s="105" t="str">
        <f t="shared" si="82"/>
        <v/>
      </c>
      <c r="Z167" s="9" t="str">
        <f t="shared" si="67"/>
        <v/>
      </c>
      <c r="AA167" s="40" t="str">
        <f t="shared" si="89"/>
        <v/>
      </c>
      <c r="AB167" s="58" t="str">
        <f t="shared" si="68"/>
        <v/>
      </c>
      <c r="AC167" s="6" t="str">
        <f t="shared" si="69"/>
        <v/>
      </c>
    </row>
    <row r="168" spans="1:29" s="1" customFormat="1" ht="13.15" x14ac:dyDescent="0.4">
      <c r="A168" s="47" t="str">
        <f t="shared" si="70"/>
        <v>x</v>
      </c>
      <c r="B168" s="2">
        <f t="shared" si="71"/>
        <v>0</v>
      </c>
      <c r="C168" s="33" t="str">
        <f t="shared" si="72"/>
        <v/>
      </c>
      <c r="D168" s="34" t="str">
        <f t="shared" si="73"/>
        <v/>
      </c>
      <c r="E168" s="3" t="str">
        <f t="shared" si="90"/>
        <v/>
      </c>
      <c r="F168" s="4" t="str">
        <f t="shared" si="91"/>
        <v/>
      </c>
      <c r="G168" s="41" t="str">
        <f t="shared" si="74"/>
        <v/>
      </c>
      <c r="H168" s="7" t="str">
        <f t="shared" si="92"/>
        <v/>
      </c>
      <c r="I168" s="39" t="str">
        <f t="shared" si="75"/>
        <v/>
      </c>
      <c r="J168" s="73" t="str">
        <f t="shared" si="64"/>
        <v/>
      </c>
      <c r="K168" s="55" t="str">
        <f t="shared" si="65"/>
        <v/>
      </c>
      <c r="L168" s="117">
        <f t="shared" si="83"/>
        <v>50465</v>
      </c>
      <c r="M168" s="117">
        <f t="shared" si="84"/>
        <v>50495</v>
      </c>
      <c r="N168" s="87">
        <f t="shared" si="76"/>
        <v>0</v>
      </c>
      <c r="O168" s="95">
        <f t="shared" si="85"/>
        <v>0</v>
      </c>
      <c r="P168" s="2">
        <f t="shared" si="77"/>
        <v>0</v>
      </c>
      <c r="Q168" s="33" t="str">
        <f t="shared" si="86"/>
        <v/>
      </c>
      <c r="R168" s="34" t="str">
        <f t="shared" si="87"/>
        <v/>
      </c>
      <c r="S168" s="3" t="str">
        <f t="shared" si="66"/>
        <v/>
      </c>
      <c r="T168" s="4" t="str">
        <f t="shared" si="78"/>
        <v/>
      </c>
      <c r="U168" s="41" t="str">
        <f t="shared" si="88"/>
        <v/>
      </c>
      <c r="V168" s="7" t="str">
        <f t="shared" si="79"/>
        <v/>
      </c>
      <c r="W168" s="74" t="str">
        <f t="shared" si="80"/>
        <v/>
      </c>
      <c r="X168" s="55" t="str">
        <f t="shared" si="81"/>
        <v/>
      </c>
      <c r="Y168" s="105" t="str">
        <f t="shared" si="82"/>
        <v/>
      </c>
      <c r="Z168" s="9" t="str">
        <f t="shared" si="67"/>
        <v/>
      </c>
      <c r="AA168" s="40" t="str">
        <f t="shared" si="89"/>
        <v/>
      </c>
      <c r="AB168" s="58" t="str">
        <f t="shared" si="68"/>
        <v/>
      </c>
      <c r="AC168" s="6" t="str">
        <f t="shared" si="69"/>
        <v/>
      </c>
    </row>
    <row r="169" spans="1:29" s="1" customFormat="1" ht="13.15" x14ac:dyDescent="0.4">
      <c r="A169" s="47" t="str">
        <f t="shared" si="70"/>
        <v>x</v>
      </c>
      <c r="B169" s="2">
        <f t="shared" si="71"/>
        <v>0</v>
      </c>
      <c r="C169" s="33" t="str">
        <f t="shared" si="72"/>
        <v/>
      </c>
      <c r="D169" s="34" t="str">
        <f t="shared" si="73"/>
        <v/>
      </c>
      <c r="E169" s="3" t="str">
        <f t="shared" si="90"/>
        <v/>
      </c>
      <c r="F169" s="4" t="str">
        <f t="shared" si="91"/>
        <v/>
      </c>
      <c r="G169" s="41" t="str">
        <f t="shared" si="74"/>
        <v/>
      </c>
      <c r="H169" s="7" t="str">
        <f t="shared" si="92"/>
        <v/>
      </c>
      <c r="I169" s="39" t="str">
        <f t="shared" si="75"/>
        <v/>
      </c>
      <c r="J169" s="73" t="str">
        <f t="shared" si="64"/>
        <v/>
      </c>
      <c r="K169" s="55" t="str">
        <f t="shared" si="65"/>
        <v/>
      </c>
      <c r="L169" s="117">
        <f t="shared" si="83"/>
        <v>50496</v>
      </c>
      <c r="M169" s="117">
        <f t="shared" si="84"/>
        <v>50525</v>
      </c>
      <c r="N169" s="87">
        <f t="shared" si="76"/>
        <v>0</v>
      </c>
      <c r="O169" s="95">
        <f t="shared" si="85"/>
        <v>0</v>
      </c>
      <c r="P169" s="2">
        <f t="shared" si="77"/>
        <v>0</v>
      </c>
      <c r="Q169" s="33" t="str">
        <f t="shared" si="86"/>
        <v/>
      </c>
      <c r="R169" s="34" t="str">
        <f t="shared" si="87"/>
        <v/>
      </c>
      <c r="S169" s="3" t="str">
        <f t="shared" si="66"/>
        <v/>
      </c>
      <c r="T169" s="4" t="str">
        <f t="shared" si="78"/>
        <v/>
      </c>
      <c r="U169" s="41" t="str">
        <f t="shared" si="88"/>
        <v/>
      </c>
      <c r="V169" s="7" t="str">
        <f t="shared" si="79"/>
        <v/>
      </c>
      <c r="W169" s="74" t="str">
        <f t="shared" si="80"/>
        <v/>
      </c>
      <c r="X169" s="55" t="str">
        <f t="shared" si="81"/>
        <v/>
      </c>
      <c r="Y169" s="105" t="str">
        <f t="shared" si="82"/>
        <v/>
      </c>
      <c r="Z169" s="9" t="str">
        <f t="shared" si="67"/>
        <v/>
      </c>
      <c r="AA169" s="40" t="str">
        <f t="shared" si="89"/>
        <v/>
      </c>
      <c r="AB169" s="58" t="str">
        <f t="shared" si="68"/>
        <v/>
      </c>
      <c r="AC169" s="6" t="str">
        <f t="shared" si="69"/>
        <v/>
      </c>
    </row>
    <row r="170" spans="1:29" s="1" customFormat="1" ht="13.15" x14ac:dyDescent="0.4">
      <c r="A170" s="47" t="str">
        <f t="shared" si="70"/>
        <v>x</v>
      </c>
      <c r="B170" s="2">
        <f t="shared" si="71"/>
        <v>0</v>
      </c>
      <c r="C170" s="33" t="str">
        <f t="shared" si="72"/>
        <v/>
      </c>
      <c r="D170" s="34" t="str">
        <f t="shared" si="73"/>
        <v/>
      </c>
      <c r="E170" s="3" t="str">
        <f t="shared" si="90"/>
        <v/>
      </c>
      <c r="F170" s="4" t="str">
        <f t="shared" si="91"/>
        <v/>
      </c>
      <c r="G170" s="41" t="str">
        <f t="shared" si="74"/>
        <v/>
      </c>
      <c r="H170" s="7" t="str">
        <f t="shared" si="92"/>
        <v/>
      </c>
      <c r="I170" s="39" t="str">
        <f t="shared" si="75"/>
        <v/>
      </c>
      <c r="J170" s="73" t="str">
        <f t="shared" si="64"/>
        <v/>
      </c>
      <c r="K170" s="55" t="str">
        <f t="shared" si="65"/>
        <v/>
      </c>
      <c r="L170" s="117">
        <f t="shared" si="83"/>
        <v>50526</v>
      </c>
      <c r="M170" s="117">
        <f t="shared" si="84"/>
        <v>50556</v>
      </c>
      <c r="N170" s="87">
        <f t="shared" si="76"/>
        <v>0</v>
      </c>
      <c r="O170" s="95">
        <f t="shared" si="85"/>
        <v>0</v>
      </c>
      <c r="P170" s="2">
        <f t="shared" si="77"/>
        <v>0</v>
      </c>
      <c r="Q170" s="33" t="str">
        <f t="shared" si="86"/>
        <v/>
      </c>
      <c r="R170" s="34" t="str">
        <f t="shared" si="87"/>
        <v/>
      </c>
      <c r="S170" s="3" t="str">
        <f t="shared" si="66"/>
        <v/>
      </c>
      <c r="T170" s="4" t="str">
        <f t="shared" si="78"/>
        <v/>
      </c>
      <c r="U170" s="41" t="str">
        <f t="shared" si="88"/>
        <v/>
      </c>
      <c r="V170" s="7" t="str">
        <f t="shared" si="79"/>
        <v/>
      </c>
      <c r="W170" s="74" t="str">
        <f t="shared" si="80"/>
        <v/>
      </c>
      <c r="X170" s="55" t="str">
        <f t="shared" si="81"/>
        <v/>
      </c>
      <c r="Y170" s="105" t="str">
        <f t="shared" si="82"/>
        <v/>
      </c>
      <c r="Z170" s="9" t="str">
        <f t="shared" si="67"/>
        <v/>
      </c>
      <c r="AA170" s="40" t="str">
        <f t="shared" si="89"/>
        <v/>
      </c>
      <c r="AB170" s="58" t="str">
        <f t="shared" si="68"/>
        <v/>
      </c>
      <c r="AC170" s="6" t="str">
        <f t="shared" si="69"/>
        <v/>
      </c>
    </row>
    <row r="171" spans="1:29" s="1" customFormat="1" ht="13.15" x14ac:dyDescent="0.4">
      <c r="A171" s="47" t="str">
        <f t="shared" si="70"/>
        <v>x</v>
      </c>
      <c r="B171" s="2">
        <f t="shared" si="71"/>
        <v>0</v>
      </c>
      <c r="C171" s="33" t="str">
        <f t="shared" si="72"/>
        <v/>
      </c>
      <c r="D171" s="34" t="str">
        <f t="shared" si="73"/>
        <v/>
      </c>
      <c r="E171" s="3" t="str">
        <f t="shared" si="90"/>
        <v/>
      </c>
      <c r="F171" s="4" t="str">
        <f t="shared" si="91"/>
        <v/>
      </c>
      <c r="G171" s="41" t="str">
        <f t="shared" si="74"/>
        <v/>
      </c>
      <c r="H171" s="7" t="str">
        <f t="shared" si="92"/>
        <v/>
      </c>
      <c r="I171" s="39" t="str">
        <f t="shared" si="75"/>
        <v/>
      </c>
      <c r="J171" s="73" t="str">
        <f t="shared" si="64"/>
        <v/>
      </c>
      <c r="K171" s="55" t="str">
        <f t="shared" si="65"/>
        <v/>
      </c>
      <c r="L171" s="117">
        <f t="shared" si="83"/>
        <v>50557</v>
      </c>
      <c r="M171" s="117">
        <f t="shared" si="84"/>
        <v>50586</v>
      </c>
      <c r="N171" s="87">
        <f t="shared" si="76"/>
        <v>0</v>
      </c>
      <c r="O171" s="95">
        <f t="shared" si="85"/>
        <v>0</v>
      </c>
      <c r="P171" s="2">
        <f t="shared" si="77"/>
        <v>0</v>
      </c>
      <c r="Q171" s="33" t="str">
        <f t="shared" si="86"/>
        <v/>
      </c>
      <c r="R171" s="34" t="str">
        <f t="shared" si="87"/>
        <v/>
      </c>
      <c r="S171" s="3" t="str">
        <f t="shared" si="66"/>
        <v/>
      </c>
      <c r="T171" s="4" t="str">
        <f t="shared" si="78"/>
        <v/>
      </c>
      <c r="U171" s="41" t="str">
        <f t="shared" si="88"/>
        <v/>
      </c>
      <c r="V171" s="7" t="str">
        <f t="shared" si="79"/>
        <v/>
      </c>
      <c r="W171" s="74" t="str">
        <f t="shared" si="80"/>
        <v/>
      </c>
      <c r="X171" s="55" t="str">
        <f t="shared" si="81"/>
        <v/>
      </c>
      <c r="Y171" s="105" t="str">
        <f t="shared" si="82"/>
        <v/>
      </c>
      <c r="Z171" s="9" t="str">
        <f t="shared" si="67"/>
        <v/>
      </c>
      <c r="AA171" s="40" t="str">
        <f t="shared" si="89"/>
        <v/>
      </c>
      <c r="AB171" s="58" t="str">
        <f t="shared" si="68"/>
        <v/>
      </c>
      <c r="AC171" s="6" t="str">
        <f t="shared" si="69"/>
        <v/>
      </c>
    </row>
    <row r="172" spans="1:29" s="1" customFormat="1" ht="13.15" x14ac:dyDescent="0.4">
      <c r="A172" s="47" t="str">
        <f t="shared" si="70"/>
        <v>x</v>
      </c>
      <c r="B172" s="2">
        <f t="shared" si="71"/>
        <v>0</v>
      </c>
      <c r="C172" s="33" t="str">
        <f t="shared" si="72"/>
        <v/>
      </c>
      <c r="D172" s="34" t="str">
        <f t="shared" si="73"/>
        <v/>
      </c>
      <c r="E172" s="3" t="str">
        <f t="shared" si="90"/>
        <v/>
      </c>
      <c r="F172" s="4" t="str">
        <f t="shared" si="91"/>
        <v/>
      </c>
      <c r="G172" s="41" t="str">
        <f t="shared" si="74"/>
        <v/>
      </c>
      <c r="H172" s="7" t="str">
        <f t="shared" si="92"/>
        <v/>
      </c>
      <c r="I172" s="39" t="str">
        <f t="shared" si="75"/>
        <v/>
      </c>
      <c r="J172" s="73" t="str">
        <f t="shared" si="64"/>
        <v/>
      </c>
      <c r="K172" s="55" t="str">
        <f t="shared" si="65"/>
        <v/>
      </c>
      <c r="L172" s="117">
        <f t="shared" si="83"/>
        <v>50587</v>
      </c>
      <c r="M172" s="117">
        <f t="shared" si="84"/>
        <v>50617</v>
      </c>
      <c r="N172" s="87">
        <f t="shared" si="76"/>
        <v>0</v>
      </c>
      <c r="O172" s="95">
        <f t="shared" si="85"/>
        <v>0</v>
      </c>
      <c r="P172" s="2">
        <f t="shared" si="77"/>
        <v>0</v>
      </c>
      <c r="Q172" s="33" t="str">
        <f t="shared" si="86"/>
        <v/>
      </c>
      <c r="R172" s="34" t="str">
        <f t="shared" si="87"/>
        <v/>
      </c>
      <c r="S172" s="3" t="str">
        <f t="shared" si="66"/>
        <v/>
      </c>
      <c r="T172" s="4" t="str">
        <f t="shared" si="78"/>
        <v/>
      </c>
      <c r="U172" s="41" t="str">
        <f t="shared" si="88"/>
        <v/>
      </c>
      <c r="V172" s="7" t="str">
        <f t="shared" si="79"/>
        <v/>
      </c>
      <c r="W172" s="74" t="str">
        <f t="shared" si="80"/>
        <v/>
      </c>
      <c r="X172" s="55" t="str">
        <f t="shared" si="81"/>
        <v/>
      </c>
      <c r="Y172" s="105" t="str">
        <f t="shared" si="82"/>
        <v/>
      </c>
      <c r="Z172" s="9" t="str">
        <f t="shared" si="67"/>
        <v/>
      </c>
      <c r="AA172" s="40" t="str">
        <f t="shared" si="89"/>
        <v/>
      </c>
      <c r="AB172" s="58" t="str">
        <f t="shared" si="68"/>
        <v/>
      </c>
      <c r="AC172" s="6" t="str">
        <f t="shared" si="69"/>
        <v/>
      </c>
    </row>
    <row r="173" spans="1:29" s="1" customFormat="1" ht="13.15" x14ac:dyDescent="0.4">
      <c r="A173" s="47" t="str">
        <f t="shared" si="70"/>
        <v>x</v>
      </c>
      <c r="B173" s="2">
        <f t="shared" si="71"/>
        <v>0</v>
      </c>
      <c r="C173" s="33" t="str">
        <f t="shared" si="72"/>
        <v/>
      </c>
      <c r="D173" s="34" t="str">
        <f t="shared" si="73"/>
        <v/>
      </c>
      <c r="E173" s="3" t="str">
        <f t="shared" si="90"/>
        <v/>
      </c>
      <c r="F173" s="4" t="str">
        <f t="shared" si="91"/>
        <v/>
      </c>
      <c r="G173" s="41" t="str">
        <f t="shared" si="74"/>
        <v/>
      </c>
      <c r="H173" s="7" t="str">
        <f t="shared" si="92"/>
        <v/>
      </c>
      <c r="I173" s="39" t="str">
        <f t="shared" si="75"/>
        <v/>
      </c>
      <c r="J173" s="73" t="str">
        <f t="shared" si="64"/>
        <v/>
      </c>
      <c r="K173" s="55" t="str">
        <f t="shared" si="65"/>
        <v/>
      </c>
      <c r="L173" s="117">
        <f t="shared" si="83"/>
        <v>50618</v>
      </c>
      <c r="M173" s="117">
        <f t="shared" si="84"/>
        <v>50648</v>
      </c>
      <c r="N173" s="87">
        <f t="shared" si="76"/>
        <v>0</v>
      </c>
      <c r="O173" s="95">
        <f t="shared" si="85"/>
        <v>0</v>
      </c>
      <c r="P173" s="2">
        <f t="shared" si="77"/>
        <v>0</v>
      </c>
      <c r="Q173" s="33" t="str">
        <f t="shared" si="86"/>
        <v/>
      </c>
      <c r="R173" s="34" t="str">
        <f t="shared" si="87"/>
        <v/>
      </c>
      <c r="S173" s="3" t="str">
        <f t="shared" si="66"/>
        <v/>
      </c>
      <c r="T173" s="4" t="str">
        <f t="shared" si="78"/>
        <v/>
      </c>
      <c r="U173" s="41" t="str">
        <f t="shared" si="88"/>
        <v/>
      </c>
      <c r="V173" s="7" t="str">
        <f t="shared" si="79"/>
        <v/>
      </c>
      <c r="W173" s="74" t="str">
        <f t="shared" si="80"/>
        <v/>
      </c>
      <c r="X173" s="55" t="str">
        <f t="shared" si="81"/>
        <v/>
      </c>
      <c r="Y173" s="105" t="str">
        <f t="shared" si="82"/>
        <v/>
      </c>
      <c r="Z173" s="9" t="str">
        <f t="shared" si="67"/>
        <v/>
      </c>
      <c r="AA173" s="40" t="str">
        <f t="shared" si="89"/>
        <v/>
      </c>
      <c r="AB173" s="58" t="str">
        <f t="shared" si="68"/>
        <v/>
      </c>
      <c r="AC173" s="6" t="str">
        <f t="shared" si="69"/>
        <v/>
      </c>
    </row>
    <row r="174" spans="1:29" s="1" customFormat="1" ht="13.15" x14ac:dyDescent="0.4">
      <c r="A174" s="47" t="str">
        <f t="shared" si="70"/>
        <v>x</v>
      </c>
      <c r="B174" s="2">
        <f t="shared" si="71"/>
        <v>0</v>
      </c>
      <c r="C174" s="33" t="str">
        <f t="shared" si="72"/>
        <v/>
      </c>
      <c r="D174" s="34" t="str">
        <f t="shared" si="73"/>
        <v/>
      </c>
      <c r="E174" s="3" t="str">
        <f t="shared" si="90"/>
        <v/>
      </c>
      <c r="F174" s="4" t="str">
        <f t="shared" si="91"/>
        <v/>
      </c>
      <c r="G174" s="41" t="str">
        <f t="shared" si="74"/>
        <v/>
      </c>
      <c r="H174" s="7" t="str">
        <f t="shared" si="92"/>
        <v/>
      </c>
      <c r="I174" s="39" t="str">
        <f t="shared" si="75"/>
        <v/>
      </c>
      <c r="J174" s="73" t="str">
        <f t="shared" si="64"/>
        <v/>
      </c>
      <c r="K174" s="55" t="str">
        <f t="shared" si="65"/>
        <v/>
      </c>
      <c r="L174" s="117">
        <f t="shared" si="83"/>
        <v>50649</v>
      </c>
      <c r="M174" s="117">
        <f t="shared" si="84"/>
        <v>50678</v>
      </c>
      <c r="N174" s="87">
        <f t="shared" si="76"/>
        <v>0</v>
      </c>
      <c r="O174" s="95">
        <f t="shared" si="85"/>
        <v>0</v>
      </c>
      <c r="P174" s="2">
        <f t="shared" si="77"/>
        <v>0</v>
      </c>
      <c r="Q174" s="33" t="str">
        <f t="shared" si="86"/>
        <v/>
      </c>
      <c r="R174" s="34" t="str">
        <f t="shared" si="87"/>
        <v/>
      </c>
      <c r="S174" s="3" t="str">
        <f t="shared" si="66"/>
        <v/>
      </c>
      <c r="T174" s="4" t="str">
        <f t="shared" si="78"/>
        <v/>
      </c>
      <c r="U174" s="41" t="str">
        <f t="shared" si="88"/>
        <v/>
      </c>
      <c r="V174" s="7" t="str">
        <f t="shared" si="79"/>
        <v/>
      </c>
      <c r="W174" s="74" t="str">
        <f t="shared" si="80"/>
        <v/>
      </c>
      <c r="X174" s="55" t="str">
        <f t="shared" si="81"/>
        <v/>
      </c>
      <c r="Y174" s="105" t="str">
        <f t="shared" si="82"/>
        <v/>
      </c>
      <c r="Z174" s="9" t="str">
        <f t="shared" si="67"/>
        <v/>
      </c>
      <c r="AA174" s="40" t="str">
        <f t="shared" si="89"/>
        <v/>
      </c>
      <c r="AB174" s="58" t="str">
        <f t="shared" si="68"/>
        <v/>
      </c>
      <c r="AC174" s="6" t="str">
        <f t="shared" si="69"/>
        <v/>
      </c>
    </row>
    <row r="175" spans="1:29" s="1" customFormat="1" ht="13.15" x14ac:dyDescent="0.4">
      <c r="A175" s="47" t="str">
        <f t="shared" si="70"/>
        <v>x</v>
      </c>
      <c r="B175" s="2">
        <f t="shared" si="71"/>
        <v>0</v>
      </c>
      <c r="C175" s="33" t="str">
        <f t="shared" si="72"/>
        <v/>
      </c>
      <c r="D175" s="34" t="str">
        <f t="shared" si="73"/>
        <v/>
      </c>
      <c r="E175" s="3" t="str">
        <f t="shared" si="90"/>
        <v/>
      </c>
      <c r="F175" s="4" t="str">
        <f t="shared" si="91"/>
        <v/>
      </c>
      <c r="G175" s="41" t="str">
        <f t="shared" si="74"/>
        <v/>
      </c>
      <c r="H175" s="7" t="str">
        <f t="shared" si="92"/>
        <v/>
      </c>
      <c r="I175" s="39" t="str">
        <f t="shared" si="75"/>
        <v/>
      </c>
      <c r="J175" s="73" t="str">
        <f t="shared" si="64"/>
        <v/>
      </c>
      <c r="K175" s="55" t="str">
        <f t="shared" si="65"/>
        <v/>
      </c>
      <c r="L175" s="117">
        <f t="shared" si="83"/>
        <v>50679</v>
      </c>
      <c r="M175" s="117">
        <f t="shared" si="84"/>
        <v>50709</v>
      </c>
      <c r="N175" s="87">
        <f t="shared" si="76"/>
        <v>0</v>
      </c>
      <c r="O175" s="95">
        <f t="shared" si="85"/>
        <v>0</v>
      </c>
      <c r="P175" s="2">
        <f t="shared" si="77"/>
        <v>0</v>
      </c>
      <c r="Q175" s="33" t="str">
        <f t="shared" si="86"/>
        <v/>
      </c>
      <c r="R175" s="34" t="str">
        <f t="shared" si="87"/>
        <v/>
      </c>
      <c r="S175" s="3" t="str">
        <f t="shared" si="66"/>
        <v/>
      </c>
      <c r="T175" s="4" t="str">
        <f t="shared" si="78"/>
        <v/>
      </c>
      <c r="U175" s="41" t="str">
        <f t="shared" si="88"/>
        <v/>
      </c>
      <c r="V175" s="7" t="str">
        <f t="shared" si="79"/>
        <v/>
      </c>
      <c r="W175" s="74" t="str">
        <f t="shared" si="80"/>
        <v/>
      </c>
      <c r="X175" s="55" t="str">
        <f t="shared" si="81"/>
        <v/>
      </c>
      <c r="Y175" s="105" t="str">
        <f t="shared" si="82"/>
        <v/>
      </c>
      <c r="Z175" s="9" t="str">
        <f t="shared" si="67"/>
        <v/>
      </c>
      <c r="AA175" s="40" t="str">
        <f t="shared" si="89"/>
        <v/>
      </c>
      <c r="AB175" s="58" t="str">
        <f t="shared" si="68"/>
        <v/>
      </c>
      <c r="AC175" s="6" t="str">
        <f t="shared" si="69"/>
        <v/>
      </c>
    </row>
    <row r="176" spans="1:29" s="1" customFormat="1" ht="13.15" x14ac:dyDescent="0.4">
      <c r="A176" s="47" t="str">
        <f t="shared" si="70"/>
        <v>x</v>
      </c>
      <c r="B176" s="2">
        <f t="shared" si="71"/>
        <v>0</v>
      </c>
      <c r="C176" s="33" t="str">
        <f t="shared" si="72"/>
        <v/>
      </c>
      <c r="D176" s="34" t="str">
        <f t="shared" si="73"/>
        <v/>
      </c>
      <c r="E176" s="3" t="str">
        <f t="shared" si="90"/>
        <v/>
      </c>
      <c r="F176" s="4" t="str">
        <f t="shared" si="91"/>
        <v/>
      </c>
      <c r="G176" s="41" t="str">
        <f t="shared" si="74"/>
        <v/>
      </c>
      <c r="H176" s="7" t="str">
        <f t="shared" si="92"/>
        <v/>
      </c>
      <c r="I176" s="39" t="str">
        <f t="shared" si="75"/>
        <v/>
      </c>
      <c r="J176" s="73" t="str">
        <f t="shared" si="64"/>
        <v/>
      </c>
      <c r="K176" s="55" t="str">
        <f t="shared" si="65"/>
        <v/>
      </c>
      <c r="L176" s="117">
        <f t="shared" si="83"/>
        <v>50710</v>
      </c>
      <c r="M176" s="117">
        <f t="shared" si="84"/>
        <v>50739</v>
      </c>
      <c r="N176" s="87">
        <f t="shared" si="76"/>
        <v>0</v>
      </c>
      <c r="O176" s="95">
        <f t="shared" si="85"/>
        <v>0</v>
      </c>
      <c r="P176" s="2">
        <f t="shared" si="77"/>
        <v>0</v>
      </c>
      <c r="Q176" s="33" t="str">
        <f t="shared" si="86"/>
        <v/>
      </c>
      <c r="R176" s="34" t="str">
        <f t="shared" si="87"/>
        <v/>
      </c>
      <c r="S176" s="3" t="str">
        <f t="shared" si="66"/>
        <v/>
      </c>
      <c r="T176" s="4" t="str">
        <f t="shared" si="78"/>
        <v/>
      </c>
      <c r="U176" s="41" t="str">
        <f t="shared" si="88"/>
        <v/>
      </c>
      <c r="V176" s="7" t="str">
        <f t="shared" si="79"/>
        <v/>
      </c>
      <c r="W176" s="74" t="str">
        <f t="shared" si="80"/>
        <v/>
      </c>
      <c r="X176" s="55" t="str">
        <f t="shared" si="81"/>
        <v/>
      </c>
      <c r="Y176" s="105" t="str">
        <f t="shared" si="82"/>
        <v/>
      </c>
      <c r="Z176" s="9" t="str">
        <f t="shared" si="67"/>
        <v/>
      </c>
      <c r="AA176" s="40" t="str">
        <f t="shared" si="89"/>
        <v/>
      </c>
      <c r="AB176" s="58" t="str">
        <f t="shared" si="68"/>
        <v/>
      </c>
      <c r="AC176" s="6" t="str">
        <f t="shared" si="69"/>
        <v/>
      </c>
    </row>
    <row r="177" spans="1:29" s="1" customFormat="1" ht="13.15" x14ac:dyDescent="0.4">
      <c r="A177" s="47" t="str">
        <f t="shared" si="70"/>
        <v>x</v>
      </c>
      <c r="B177" s="2">
        <f t="shared" si="71"/>
        <v>0</v>
      </c>
      <c r="C177" s="33" t="str">
        <f t="shared" si="72"/>
        <v/>
      </c>
      <c r="D177" s="34" t="str">
        <f t="shared" si="73"/>
        <v/>
      </c>
      <c r="E177" s="3" t="str">
        <f t="shared" si="90"/>
        <v/>
      </c>
      <c r="F177" s="4" t="str">
        <f t="shared" si="91"/>
        <v/>
      </c>
      <c r="G177" s="41" t="str">
        <f t="shared" si="74"/>
        <v/>
      </c>
      <c r="H177" s="7" t="str">
        <f t="shared" si="92"/>
        <v/>
      </c>
      <c r="I177" s="39" t="str">
        <f t="shared" si="75"/>
        <v/>
      </c>
      <c r="J177" s="73" t="str">
        <f t="shared" si="64"/>
        <v/>
      </c>
      <c r="K177" s="55" t="str">
        <f t="shared" si="65"/>
        <v/>
      </c>
      <c r="L177" s="117">
        <f t="shared" si="83"/>
        <v>50740</v>
      </c>
      <c r="M177" s="117">
        <f t="shared" si="84"/>
        <v>50770</v>
      </c>
      <c r="N177" s="87">
        <f t="shared" si="76"/>
        <v>0</v>
      </c>
      <c r="O177" s="95">
        <f t="shared" si="85"/>
        <v>0</v>
      </c>
      <c r="P177" s="2">
        <f t="shared" si="77"/>
        <v>0</v>
      </c>
      <c r="Q177" s="33" t="str">
        <f t="shared" si="86"/>
        <v/>
      </c>
      <c r="R177" s="34" t="str">
        <f t="shared" si="87"/>
        <v/>
      </c>
      <c r="S177" s="3" t="str">
        <f t="shared" si="66"/>
        <v/>
      </c>
      <c r="T177" s="4" t="str">
        <f t="shared" si="78"/>
        <v/>
      </c>
      <c r="U177" s="41" t="str">
        <f t="shared" si="88"/>
        <v/>
      </c>
      <c r="V177" s="7" t="str">
        <f t="shared" si="79"/>
        <v/>
      </c>
      <c r="W177" s="74" t="str">
        <f t="shared" si="80"/>
        <v/>
      </c>
      <c r="X177" s="55" t="str">
        <f t="shared" si="81"/>
        <v/>
      </c>
      <c r="Y177" s="105" t="str">
        <f t="shared" si="82"/>
        <v/>
      </c>
      <c r="Z177" s="9" t="str">
        <f t="shared" si="67"/>
        <v/>
      </c>
      <c r="AA177" s="40" t="str">
        <f t="shared" si="89"/>
        <v/>
      </c>
      <c r="AB177" s="58" t="str">
        <f t="shared" si="68"/>
        <v/>
      </c>
      <c r="AC177" s="6" t="str">
        <f t="shared" si="69"/>
        <v/>
      </c>
    </row>
    <row r="178" spans="1:29" s="1" customFormat="1" ht="13.15" x14ac:dyDescent="0.4">
      <c r="A178" s="47" t="str">
        <f t="shared" si="70"/>
        <v>x</v>
      </c>
      <c r="B178" s="2">
        <f t="shared" si="71"/>
        <v>0</v>
      </c>
      <c r="C178" s="33" t="str">
        <f t="shared" si="72"/>
        <v/>
      </c>
      <c r="D178" s="34" t="str">
        <f t="shared" si="73"/>
        <v/>
      </c>
      <c r="E178" s="3" t="str">
        <f t="shared" si="90"/>
        <v/>
      </c>
      <c r="F178" s="4" t="str">
        <f t="shared" si="91"/>
        <v/>
      </c>
      <c r="G178" s="41" t="str">
        <f t="shared" si="74"/>
        <v/>
      </c>
      <c r="H178" s="7" t="str">
        <f t="shared" si="92"/>
        <v/>
      </c>
      <c r="I178" s="39" t="str">
        <f t="shared" si="75"/>
        <v/>
      </c>
      <c r="J178" s="73" t="str">
        <f t="shared" si="64"/>
        <v/>
      </c>
      <c r="K178" s="55" t="str">
        <f t="shared" si="65"/>
        <v/>
      </c>
      <c r="L178" s="117">
        <f t="shared" si="83"/>
        <v>50771</v>
      </c>
      <c r="M178" s="117">
        <f t="shared" si="84"/>
        <v>50801</v>
      </c>
      <c r="N178" s="87">
        <f t="shared" si="76"/>
        <v>0</v>
      </c>
      <c r="O178" s="95">
        <f t="shared" si="85"/>
        <v>0</v>
      </c>
      <c r="P178" s="2">
        <f t="shared" si="77"/>
        <v>0</v>
      </c>
      <c r="Q178" s="33" t="str">
        <f t="shared" si="86"/>
        <v/>
      </c>
      <c r="R178" s="34" t="str">
        <f t="shared" si="87"/>
        <v/>
      </c>
      <c r="S178" s="3" t="str">
        <f t="shared" si="66"/>
        <v/>
      </c>
      <c r="T178" s="4" t="str">
        <f t="shared" si="78"/>
        <v/>
      </c>
      <c r="U178" s="41" t="str">
        <f t="shared" si="88"/>
        <v/>
      </c>
      <c r="V178" s="7" t="str">
        <f t="shared" si="79"/>
        <v/>
      </c>
      <c r="W178" s="74" t="str">
        <f t="shared" si="80"/>
        <v/>
      </c>
      <c r="X178" s="55" t="str">
        <f t="shared" si="81"/>
        <v/>
      </c>
      <c r="Y178" s="105" t="str">
        <f t="shared" si="82"/>
        <v/>
      </c>
      <c r="Z178" s="9" t="str">
        <f t="shared" si="67"/>
        <v/>
      </c>
      <c r="AA178" s="40" t="str">
        <f t="shared" si="89"/>
        <v/>
      </c>
      <c r="AB178" s="58" t="str">
        <f t="shared" si="68"/>
        <v/>
      </c>
      <c r="AC178" s="6" t="str">
        <f t="shared" si="69"/>
        <v/>
      </c>
    </row>
    <row r="179" spans="1:29" s="1" customFormat="1" ht="13.15" x14ac:dyDescent="0.4">
      <c r="A179" s="47" t="str">
        <f t="shared" si="70"/>
        <v>x</v>
      </c>
      <c r="B179" s="2">
        <f t="shared" si="71"/>
        <v>0</v>
      </c>
      <c r="C179" s="33" t="str">
        <f t="shared" si="72"/>
        <v/>
      </c>
      <c r="D179" s="34" t="str">
        <f t="shared" si="73"/>
        <v/>
      </c>
      <c r="E179" s="3" t="str">
        <f t="shared" si="90"/>
        <v/>
      </c>
      <c r="F179" s="4" t="str">
        <f t="shared" si="91"/>
        <v/>
      </c>
      <c r="G179" s="41" t="str">
        <f t="shared" si="74"/>
        <v/>
      </c>
      <c r="H179" s="7" t="str">
        <f t="shared" si="92"/>
        <v/>
      </c>
      <c r="I179" s="39" t="str">
        <f t="shared" si="75"/>
        <v/>
      </c>
      <c r="J179" s="73" t="str">
        <f t="shared" si="64"/>
        <v/>
      </c>
      <c r="K179" s="55" t="str">
        <f t="shared" si="65"/>
        <v/>
      </c>
      <c r="L179" s="117">
        <f t="shared" si="83"/>
        <v>50802</v>
      </c>
      <c r="M179" s="117">
        <f t="shared" si="84"/>
        <v>50829</v>
      </c>
      <c r="N179" s="87">
        <f t="shared" si="76"/>
        <v>0</v>
      </c>
      <c r="O179" s="95">
        <f t="shared" si="85"/>
        <v>0</v>
      </c>
      <c r="P179" s="2">
        <f t="shared" si="77"/>
        <v>0</v>
      </c>
      <c r="Q179" s="33" t="str">
        <f t="shared" si="86"/>
        <v/>
      </c>
      <c r="R179" s="34" t="str">
        <f t="shared" si="87"/>
        <v/>
      </c>
      <c r="S179" s="3" t="str">
        <f t="shared" si="66"/>
        <v/>
      </c>
      <c r="T179" s="4" t="str">
        <f t="shared" si="78"/>
        <v/>
      </c>
      <c r="U179" s="41" t="str">
        <f t="shared" si="88"/>
        <v/>
      </c>
      <c r="V179" s="7" t="str">
        <f t="shared" si="79"/>
        <v/>
      </c>
      <c r="W179" s="74" t="str">
        <f t="shared" si="80"/>
        <v/>
      </c>
      <c r="X179" s="55" t="str">
        <f t="shared" si="81"/>
        <v/>
      </c>
      <c r="Y179" s="105" t="str">
        <f t="shared" si="82"/>
        <v/>
      </c>
      <c r="Z179" s="9" t="str">
        <f t="shared" si="67"/>
        <v/>
      </c>
      <c r="AA179" s="40" t="str">
        <f t="shared" si="89"/>
        <v/>
      </c>
      <c r="AB179" s="58" t="str">
        <f t="shared" si="68"/>
        <v/>
      </c>
      <c r="AC179" s="6" t="str">
        <f t="shared" si="69"/>
        <v/>
      </c>
    </row>
    <row r="180" spans="1:29" s="1" customFormat="1" ht="13.15" x14ac:dyDescent="0.4">
      <c r="A180" s="47" t="str">
        <f t="shared" si="70"/>
        <v>x</v>
      </c>
      <c r="B180" s="2">
        <f t="shared" si="71"/>
        <v>0</v>
      </c>
      <c r="C180" s="33" t="str">
        <f t="shared" si="72"/>
        <v/>
      </c>
      <c r="D180" s="34" t="str">
        <f t="shared" si="73"/>
        <v/>
      </c>
      <c r="E180" s="3" t="str">
        <f t="shared" si="90"/>
        <v/>
      </c>
      <c r="F180" s="4" t="str">
        <f t="shared" si="91"/>
        <v/>
      </c>
      <c r="G180" s="41" t="str">
        <f t="shared" si="74"/>
        <v/>
      </c>
      <c r="H180" s="7" t="str">
        <f t="shared" si="92"/>
        <v/>
      </c>
      <c r="I180" s="39" t="str">
        <f t="shared" si="75"/>
        <v/>
      </c>
      <c r="J180" s="73" t="str">
        <f t="shared" si="64"/>
        <v/>
      </c>
      <c r="K180" s="55" t="str">
        <f t="shared" si="65"/>
        <v/>
      </c>
      <c r="L180" s="117">
        <f t="shared" si="83"/>
        <v>50830</v>
      </c>
      <c r="M180" s="117">
        <f t="shared" si="84"/>
        <v>50860</v>
      </c>
      <c r="N180" s="87">
        <f t="shared" si="76"/>
        <v>0</v>
      </c>
      <c r="O180" s="95">
        <f t="shared" si="85"/>
        <v>0</v>
      </c>
      <c r="P180" s="2">
        <f t="shared" si="77"/>
        <v>0</v>
      </c>
      <c r="Q180" s="33" t="str">
        <f t="shared" si="86"/>
        <v/>
      </c>
      <c r="R180" s="34" t="str">
        <f t="shared" si="87"/>
        <v/>
      </c>
      <c r="S180" s="3" t="str">
        <f t="shared" si="66"/>
        <v/>
      </c>
      <c r="T180" s="4" t="str">
        <f t="shared" si="78"/>
        <v/>
      </c>
      <c r="U180" s="41" t="str">
        <f t="shared" si="88"/>
        <v/>
      </c>
      <c r="V180" s="7" t="str">
        <f t="shared" si="79"/>
        <v/>
      </c>
      <c r="W180" s="74" t="str">
        <f t="shared" si="80"/>
        <v/>
      </c>
      <c r="X180" s="55" t="str">
        <f t="shared" si="81"/>
        <v/>
      </c>
      <c r="Y180" s="105" t="str">
        <f t="shared" si="82"/>
        <v/>
      </c>
      <c r="Z180" s="9" t="str">
        <f t="shared" si="67"/>
        <v/>
      </c>
      <c r="AA180" s="40" t="str">
        <f t="shared" si="89"/>
        <v/>
      </c>
      <c r="AB180" s="58" t="str">
        <f t="shared" si="68"/>
        <v/>
      </c>
      <c r="AC180" s="6" t="str">
        <f t="shared" si="69"/>
        <v/>
      </c>
    </row>
    <row r="181" spans="1:29" s="1" customFormat="1" ht="13.15" x14ac:dyDescent="0.4">
      <c r="A181" s="47" t="str">
        <f t="shared" si="70"/>
        <v>x</v>
      </c>
      <c r="B181" s="2">
        <f t="shared" si="71"/>
        <v>0</v>
      </c>
      <c r="C181" s="33" t="str">
        <f t="shared" si="72"/>
        <v/>
      </c>
      <c r="D181" s="34" t="str">
        <f t="shared" si="73"/>
        <v/>
      </c>
      <c r="E181" s="3" t="str">
        <f t="shared" si="90"/>
        <v/>
      </c>
      <c r="F181" s="4" t="str">
        <f t="shared" si="91"/>
        <v/>
      </c>
      <c r="G181" s="41" t="str">
        <f t="shared" si="74"/>
        <v/>
      </c>
      <c r="H181" s="7" t="str">
        <f t="shared" si="92"/>
        <v/>
      </c>
      <c r="I181" s="39" t="str">
        <f t="shared" si="75"/>
        <v/>
      </c>
      <c r="J181" s="73" t="str">
        <f t="shared" si="64"/>
        <v/>
      </c>
      <c r="K181" s="55" t="str">
        <f t="shared" si="65"/>
        <v/>
      </c>
      <c r="L181" s="117">
        <f t="shared" si="83"/>
        <v>50861</v>
      </c>
      <c r="M181" s="117">
        <f t="shared" si="84"/>
        <v>50890</v>
      </c>
      <c r="N181" s="87">
        <f t="shared" si="76"/>
        <v>0</v>
      </c>
      <c r="O181" s="95">
        <f t="shared" si="85"/>
        <v>0</v>
      </c>
      <c r="P181" s="2">
        <f t="shared" si="77"/>
        <v>0</v>
      </c>
      <c r="Q181" s="33" t="str">
        <f t="shared" si="86"/>
        <v/>
      </c>
      <c r="R181" s="34" t="str">
        <f t="shared" si="87"/>
        <v/>
      </c>
      <c r="S181" s="3" t="str">
        <f t="shared" si="66"/>
        <v/>
      </c>
      <c r="T181" s="4" t="str">
        <f t="shared" si="78"/>
        <v/>
      </c>
      <c r="U181" s="41" t="str">
        <f t="shared" si="88"/>
        <v/>
      </c>
      <c r="V181" s="7" t="str">
        <f t="shared" si="79"/>
        <v/>
      </c>
      <c r="W181" s="74" t="str">
        <f t="shared" si="80"/>
        <v/>
      </c>
      <c r="X181" s="55" t="str">
        <f t="shared" si="81"/>
        <v/>
      </c>
      <c r="Y181" s="105" t="str">
        <f t="shared" si="82"/>
        <v/>
      </c>
      <c r="Z181" s="9" t="str">
        <f t="shared" si="67"/>
        <v/>
      </c>
      <c r="AA181" s="40" t="str">
        <f t="shared" si="89"/>
        <v/>
      </c>
      <c r="AB181" s="58" t="str">
        <f t="shared" si="68"/>
        <v/>
      </c>
      <c r="AC181" s="6" t="str">
        <f t="shared" si="69"/>
        <v/>
      </c>
    </row>
    <row r="182" spans="1:29" s="1" customFormat="1" ht="13.15" x14ac:dyDescent="0.4">
      <c r="A182" s="47" t="str">
        <f t="shared" si="70"/>
        <v>x</v>
      </c>
      <c r="B182" s="2">
        <f t="shared" si="71"/>
        <v>0</v>
      </c>
      <c r="C182" s="33" t="str">
        <f t="shared" si="72"/>
        <v/>
      </c>
      <c r="D182" s="34" t="str">
        <f t="shared" si="73"/>
        <v/>
      </c>
      <c r="E182" s="3" t="str">
        <f t="shared" si="90"/>
        <v/>
      </c>
      <c r="F182" s="4" t="str">
        <f t="shared" si="91"/>
        <v/>
      </c>
      <c r="G182" s="41" t="str">
        <f t="shared" si="74"/>
        <v/>
      </c>
      <c r="H182" s="7" t="str">
        <f t="shared" si="92"/>
        <v/>
      </c>
      <c r="I182" s="39" t="str">
        <f t="shared" si="75"/>
        <v/>
      </c>
      <c r="J182" s="73" t="str">
        <f t="shared" si="64"/>
        <v/>
      </c>
      <c r="K182" s="55" t="str">
        <f t="shared" si="65"/>
        <v/>
      </c>
      <c r="L182" s="117">
        <f t="shared" si="83"/>
        <v>50891</v>
      </c>
      <c r="M182" s="117">
        <f t="shared" si="84"/>
        <v>50921</v>
      </c>
      <c r="N182" s="87">
        <f t="shared" si="76"/>
        <v>0</v>
      </c>
      <c r="O182" s="95">
        <f t="shared" si="85"/>
        <v>0</v>
      </c>
      <c r="P182" s="2">
        <f t="shared" si="77"/>
        <v>0</v>
      </c>
      <c r="Q182" s="33" t="str">
        <f t="shared" si="86"/>
        <v/>
      </c>
      <c r="R182" s="34" t="str">
        <f t="shared" si="87"/>
        <v/>
      </c>
      <c r="S182" s="3" t="str">
        <f t="shared" si="66"/>
        <v/>
      </c>
      <c r="T182" s="4" t="str">
        <f t="shared" si="78"/>
        <v/>
      </c>
      <c r="U182" s="41" t="str">
        <f t="shared" si="88"/>
        <v/>
      </c>
      <c r="V182" s="7" t="str">
        <f t="shared" si="79"/>
        <v/>
      </c>
      <c r="W182" s="74" t="str">
        <f t="shared" si="80"/>
        <v/>
      </c>
      <c r="X182" s="55" t="str">
        <f t="shared" si="81"/>
        <v/>
      </c>
      <c r="Y182" s="105" t="str">
        <f t="shared" si="82"/>
        <v/>
      </c>
      <c r="Z182" s="9" t="str">
        <f t="shared" si="67"/>
        <v/>
      </c>
      <c r="AA182" s="40" t="str">
        <f t="shared" si="89"/>
        <v/>
      </c>
      <c r="AB182" s="58" t="str">
        <f t="shared" si="68"/>
        <v/>
      </c>
      <c r="AC182" s="6" t="str">
        <f t="shared" si="69"/>
        <v/>
      </c>
    </row>
    <row r="183" spans="1:29" s="1" customFormat="1" ht="13.15" x14ac:dyDescent="0.4">
      <c r="A183" s="47" t="str">
        <f t="shared" si="70"/>
        <v>x</v>
      </c>
      <c r="B183" s="2">
        <f t="shared" si="71"/>
        <v>0</v>
      </c>
      <c r="C183" s="33" t="str">
        <f t="shared" si="72"/>
        <v/>
      </c>
      <c r="D183" s="34" t="str">
        <f t="shared" si="73"/>
        <v/>
      </c>
      <c r="E183" s="3" t="str">
        <f t="shared" si="90"/>
        <v/>
      </c>
      <c r="F183" s="4" t="str">
        <f t="shared" si="91"/>
        <v/>
      </c>
      <c r="G183" s="41" t="str">
        <f t="shared" si="74"/>
        <v/>
      </c>
      <c r="H183" s="7" t="str">
        <f t="shared" si="92"/>
        <v/>
      </c>
      <c r="I183" s="39" t="str">
        <f t="shared" si="75"/>
        <v/>
      </c>
      <c r="J183" s="73" t="str">
        <f t="shared" si="64"/>
        <v/>
      </c>
      <c r="K183" s="55" t="str">
        <f t="shared" si="65"/>
        <v/>
      </c>
      <c r="L183" s="117">
        <f t="shared" si="83"/>
        <v>50922</v>
      </c>
      <c r="M183" s="117">
        <f t="shared" si="84"/>
        <v>50951</v>
      </c>
      <c r="N183" s="87">
        <f t="shared" si="76"/>
        <v>0</v>
      </c>
      <c r="O183" s="95">
        <f t="shared" si="85"/>
        <v>0</v>
      </c>
      <c r="P183" s="2">
        <f t="shared" si="77"/>
        <v>0</v>
      </c>
      <c r="Q183" s="33" t="str">
        <f t="shared" si="86"/>
        <v/>
      </c>
      <c r="R183" s="34" t="str">
        <f t="shared" si="87"/>
        <v/>
      </c>
      <c r="S183" s="3" t="str">
        <f t="shared" si="66"/>
        <v/>
      </c>
      <c r="T183" s="4" t="str">
        <f t="shared" si="78"/>
        <v/>
      </c>
      <c r="U183" s="41" t="str">
        <f t="shared" si="88"/>
        <v/>
      </c>
      <c r="V183" s="7" t="str">
        <f t="shared" si="79"/>
        <v/>
      </c>
      <c r="W183" s="74" t="str">
        <f t="shared" si="80"/>
        <v/>
      </c>
      <c r="X183" s="55" t="str">
        <f t="shared" si="81"/>
        <v/>
      </c>
      <c r="Y183" s="105" t="str">
        <f t="shared" si="82"/>
        <v/>
      </c>
      <c r="Z183" s="9" t="str">
        <f t="shared" si="67"/>
        <v/>
      </c>
      <c r="AA183" s="40" t="str">
        <f t="shared" si="89"/>
        <v/>
      </c>
      <c r="AB183" s="58" t="str">
        <f t="shared" si="68"/>
        <v/>
      </c>
      <c r="AC183" s="6" t="str">
        <f t="shared" si="69"/>
        <v/>
      </c>
    </row>
    <row r="184" spans="1:29" s="1" customFormat="1" ht="13.15" x14ac:dyDescent="0.4">
      <c r="A184" s="47" t="str">
        <f t="shared" si="70"/>
        <v>x</v>
      </c>
      <c r="B184" s="2">
        <f t="shared" si="71"/>
        <v>0</v>
      </c>
      <c r="C184" s="33" t="str">
        <f t="shared" si="72"/>
        <v/>
      </c>
      <c r="D184" s="34" t="str">
        <f t="shared" si="73"/>
        <v/>
      </c>
      <c r="E184" s="3" t="str">
        <f t="shared" si="90"/>
        <v/>
      </c>
      <c r="F184" s="4" t="str">
        <f t="shared" si="91"/>
        <v/>
      </c>
      <c r="G184" s="41" t="str">
        <f t="shared" si="74"/>
        <v/>
      </c>
      <c r="H184" s="7" t="str">
        <f t="shared" si="92"/>
        <v/>
      </c>
      <c r="I184" s="39" t="str">
        <f t="shared" si="75"/>
        <v/>
      </c>
      <c r="J184" s="73" t="str">
        <f t="shared" si="64"/>
        <v/>
      </c>
      <c r="K184" s="55" t="str">
        <f t="shared" si="65"/>
        <v/>
      </c>
      <c r="L184" s="117">
        <f t="shared" si="83"/>
        <v>50952</v>
      </c>
      <c r="M184" s="117">
        <f t="shared" si="84"/>
        <v>50982</v>
      </c>
      <c r="N184" s="87">
        <f t="shared" si="76"/>
        <v>0</v>
      </c>
      <c r="O184" s="95">
        <f t="shared" si="85"/>
        <v>0</v>
      </c>
      <c r="P184" s="2">
        <f t="shared" si="77"/>
        <v>0</v>
      </c>
      <c r="Q184" s="33" t="str">
        <f t="shared" si="86"/>
        <v/>
      </c>
      <c r="R184" s="34" t="str">
        <f t="shared" si="87"/>
        <v/>
      </c>
      <c r="S184" s="3" t="str">
        <f t="shared" si="66"/>
        <v/>
      </c>
      <c r="T184" s="4" t="str">
        <f t="shared" si="78"/>
        <v/>
      </c>
      <c r="U184" s="41" t="str">
        <f t="shared" si="88"/>
        <v/>
      </c>
      <c r="V184" s="7" t="str">
        <f t="shared" si="79"/>
        <v/>
      </c>
      <c r="W184" s="74" t="str">
        <f t="shared" si="80"/>
        <v/>
      </c>
      <c r="X184" s="55" t="str">
        <f t="shared" si="81"/>
        <v/>
      </c>
      <c r="Y184" s="105" t="str">
        <f t="shared" si="82"/>
        <v/>
      </c>
      <c r="Z184" s="9" t="str">
        <f t="shared" si="67"/>
        <v/>
      </c>
      <c r="AA184" s="40" t="str">
        <f t="shared" si="89"/>
        <v/>
      </c>
      <c r="AB184" s="58" t="str">
        <f t="shared" si="68"/>
        <v/>
      </c>
      <c r="AC184" s="6" t="str">
        <f t="shared" si="69"/>
        <v/>
      </c>
    </row>
    <row r="185" spans="1:29" s="1" customFormat="1" ht="13.15" x14ac:dyDescent="0.4">
      <c r="A185" s="47" t="str">
        <f t="shared" si="70"/>
        <v>x</v>
      </c>
      <c r="B185" s="2">
        <f t="shared" si="71"/>
        <v>0</v>
      </c>
      <c r="C185" s="33" t="str">
        <f t="shared" si="72"/>
        <v/>
      </c>
      <c r="D185" s="34" t="str">
        <f t="shared" si="73"/>
        <v/>
      </c>
      <c r="E185" s="3" t="str">
        <f t="shared" si="90"/>
        <v/>
      </c>
      <c r="F185" s="4" t="str">
        <f t="shared" si="91"/>
        <v/>
      </c>
      <c r="G185" s="41" t="str">
        <f t="shared" si="74"/>
        <v/>
      </c>
      <c r="H185" s="7" t="str">
        <f t="shared" si="92"/>
        <v/>
      </c>
      <c r="I185" s="39" t="str">
        <f t="shared" si="75"/>
        <v/>
      </c>
      <c r="J185" s="73" t="str">
        <f t="shared" si="64"/>
        <v/>
      </c>
      <c r="K185" s="55" t="str">
        <f t="shared" si="65"/>
        <v/>
      </c>
      <c r="L185" s="117">
        <f t="shared" si="83"/>
        <v>50983</v>
      </c>
      <c r="M185" s="117">
        <f t="shared" si="84"/>
        <v>51013</v>
      </c>
      <c r="N185" s="87">
        <f t="shared" si="76"/>
        <v>0</v>
      </c>
      <c r="O185" s="95">
        <f t="shared" si="85"/>
        <v>0</v>
      </c>
      <c r="P185" s="2">
        <f t="shared" si="77"/>
        <v>0</v>
      </c>
      <c r="Q185" s="33" t="str">
        <f t="shared" si="86"/>
        <v/>
      </c>
      <c r="R185" s="34" t="str">
        <f t="shared" si="87"/>
        <v/>
      </c>
      <c r="S185" s="3" t="str">
        <f t="shared" si="66"/>
        <v/>
      </c>
      <c r="T185" s="4" t="str">
        <f t="shared" si="78"/>
        <v/>
      </c>
      <c r="U185" s="41" t="str">
        <f t="shared" si="88"/>
        <v/>
      </c>
      <c r="V185" s="7" t="str">
        <f t="shared" si="79"/>
        <v/>
      </c>
      <c r="W185" s="74" t="str">
        <f t="shared" si="80"/>
        <v/>
      </c>
      <c r="X185" s="55" t="str">
        <f t="shared" si="81"/>
        <v/>
      </c>
      <c r="Y185" s="105" t="str">
        <f t="shared" si="82"/>
        <v/>
      </c>
      <c r="Z185" s="9" t="str">
        <f t="shared" si="67"/>
        <v/>
      </c>
      <c r="AA185" s="40" t="str">
        <f t="shared" si="89"/>
        <v/>
      </c>
      <c r="AB185" s="58" t="str">
        <f t="shared" si="68"/>
        <v/>
      </c>
      <c r="AC185" s="6" t="str">
        <f t="shared" si="69"/>
        <v/>
      </c>
    </row>
    <row r="186" spans="1:29" s="1" customFormat="1" ht="13.15" x14ac:dyDescent="0.4">
      <c r="A186" s="47" t="str">
        <f t="shared" si="70"/>
        <v>x</v>
      </c>
      <c r="B186" s="2">
        <f t="shared" si="71"/>
        <v>0</v>
      </c>
      <c r="C186" s="33" t="str">
        <f t="shared" si="72"/>
        <v/>
      </c>
      <c r="D186" s="34" t="str">
        <f t="shared" si="73"/>
        <v/>
      </c>
      <c r="E186" s="3" t="str">
        <f t="shared" si="90"/>
        <v/>
      </c>
      <c r="F186" s="4" t="str">
        <f t="shared" si="91"/>
        <v/>
      </c>
      <c r="G186" s="41" t="str">
        <f t="shared" si="74"/>
        <v/>
      </c>
      <c r="H186" s="7" t="str">
        <f t="shared" si="92"/>
        <v/>
      </c>
      <c r="I186" s="39" t="str">
        <f t="shared" si="75"/>
        <v/>
      </c>
      <c r="J186" s="73" t="str">
        <f t="shared" si="64"/>
        <v/>
      </c>
      <c r="K186" s="55" t="str">
        <f t="shared" si="65"/>
        <v/>
      </c>
      <c r="L186" s="117">
        <f t="shared" si="83"/>
        <v>51014</v>
      </c>
      <c r="M186" s="117">
        <f t="shared" si="84"/>
        <v>51043</v>
      </c>
      <c r="N186" s="87">
        <f t="shared" si="76"/>
        <v>0</v>
      </c>
      <c r="O186" s="95">
        <f t="shared" si="85"/>
        <v>0</v>
      </c>
      <c r="P186" s="2">
        <f t="shared" si="77"/>
        <v>0</v>
      </c>
      <c r="Q186" s="33" t="str">
        <f t="shared" si="86"/>
        <v/>
      </c>
      <c r="R186" s="34" t="str">
        <f t="shared" si="87"/>
        <v/>
      </c>
      <c r="S186" s="3" t="str">
        <f t="shared" si="66"/>
        <v/>
      </c>
      <c r="T186" s="4" t="str">
        <f t="shared" si="78"/>
        <v/>
      </c>
      <c r="U186" s="41" t="str">
        <f t="shared" si="88"/>
        <v/>
      </c>
      <c r="V186" s="7" t="str">
        <f t="shared" si="79"/>
        <v/>
      </c>
      <c r="W186" s="74" t="str">
        <f t="shared" si="80"/>
        <v/>
      </c>
      <c r="X186" s="55" t="str">
        <f t="shared" si="81"/>
        <v/>
      </c>
      <c r="Y186" s="105" t="str">
        <f t="shared" si="82"/>
        <v/>
      </c>
      <c r="Z186" s="9" t="str">
        <f t="shared" si="67"/>
        <v/>
      </c>
      <c r="AA186" s="40" t="str">
        <f t="shared" si="89"/>
        <v/>
      </c>
      <c r="AB186" s="58" t="str">
        <f t="shared" si="68"/>
        <v/>
      </c>
      <c r="AC186" s="6" t="str">
        <f t="shared" si="69"/>
        <v/>
      </c>
    </row>
    <row r="187" spans="1:29" s="1" customFormat="1" ht="13.15" x14ac:dyDescent="0.4">
      <c r="A187" s="47" t="str">
        <f t="shared" si="70"/>
        <v>x</v>
      </c>
      <c r="B187" s="2">
        <f t="shared" si="71"/>
        <v>0</v>
      </c>
      <c r="C187" s="33" t="str">
        <f t="shared" si="72"/>
        <v/>
      </c>
      <c r="D187" s="34" t="str">
        <f t="shared" si="73"/>
        <v/>
      </c>
      <c r="E187" s="3" t="str">
        <f t="shared" si="90"/>
        <v/>
      </c>
      <c r="F187" s="4" t="str">
        <f t="shared" si="91"/>
        <v/>
      </c>
      <c r="G187" s="41" t="str">
        <f t="shared" si="74"/>
        <v/>
      </c>
      <c r="H187" s="7" t="str">
        <f t="shared" si="92"/>
        <v/>
      </c>
      <c r="I187" s="39" t="str">
        <f t="shared" si="75"/>
        <v/>
      </c>
      <c r="J187" s="73" t="str">
        <f t="shared" si="64"/>
        <v/>
      </c>
      <c r="K187" s="55" t="str">
        <f t="shared" si="65"/>
        <v/>
      </c>
      <c r="L187" s="117">
        <f t="shared" si="83"/>
        <v>51044</v>
      </c>
      <c r="M187" s="117">
        <f t="shared" si="84"/>
        <v>51074</v>
      </c>
      <c r="N187" s="87">
        <f t="shared" si="76"/>
        <v>0</v>
      </c>
      <c r="O187" s="95">
        <f t="shared" si="85"/>
        <v>0</v>
      </c>
      <c r="P187" s="2">
        <f t="shared" si="77"/>
        <v>0</v>
      </c>
      <c r="Q187" s="33" t="str">
        <f t="shared" si="86"/>
        <v/>
      </c>
      <c r="R187" s="34" t="str">
        <f t="shared" si="87"/>
        <v/>
      </c>
      <c r="S187" s="3" t="str">
        <f t="shared" si="66"/>
        <v/>
      </c>
      <c r="T187" s="4" t="str">
        <f t="shared" si="78"/>
        <v/>
      </c>
      <c r="U187" s="41" t="str">
        <f t="shared" si="88"/>
        <v/>
      </c>
      <c r="V187" s="7" t="str">
        <f t="shared" si="79"/>
        <v/>
      </c>
      <c r="W187" s="74" t="str">
        <f t="shared" si="80"/>
        <v/>
      </c>
      <c r="X187" s="55" t="str">
        <f t="shared" si="81"/>
        <v/>
      </c>
      <c r="Y187" s="105" t="str">
        <f t="shared" si="82"/>
        <v/>
      </c>
      <c r="Z187" s="9" t="str">
        <f t="shared" si="67"/>
        <v/>
      </c>
      <c r="AA187" s="40" t="str">
        <f t="shared" si="89"/>
        <v/>
      </c>
      <c r="AB187" s="58" t="str">
        <f t="shared" si="68"/>
        <v/>
      </c>
      <c r="AC187" s="6" t="str">
        <f t="shared" si="69"/>
        <v/>
      </c>
    </row>
    <row r="188" spans="1:29" s="1" customFormat="1" ht="13.15" x14ac:dyDescent="0.4">
      <c r="A188" s="47" t="str">
        <f t="shared" si="70"/>
        <v>x</v>
      </c>
      <c r="B188" s="2">
        <f t="shared" si="71"/>
        <v>0</v>
      </c>
      <c r="C188" s="33" t="str">
        <f t="shared" si="72"/>
        <v/>
      </c>
      <c r="D188" s="34" t="str">
        <f t="shared" si="73"/>
        <v/>
      </c>
      <c r="E188" s="3" t="str">
        <f t="shared" si="90"/>
        <v/>
      </c>
      <c r="F188" s="4" t="str">
        <f t="shared" si="91"/>
        <v/>
      </c>
      <c r="G188" s="41" t="str">
        <f t="shared" si="74"/>
        <v/>
      </c>
      <c r="H188" s="7" t="str">
        <f t="shared" si="92"/>
        <v/>
      </c>
      <c r="I188" s="39" t="str">
        <f t="shared" si="75"/>
        <v/>
      </c>
      <c r="J188" s="73" t="str">
        <f t="shared" si="64"/>
        <v/>
      </c>
      <c r="K188" s="55" t="str">
        <f t="shared" si="65"/>
        <v/>
      </c>
      <c r="L188" s="117">
        <f t="shared" si="83"/>
        <v>51075</v>
      </c>
      <c r="M188" s="117">
        <f t="shared" si="84"/>
        <v>51104</v>
      </c>
      <c r="N188" s="87">
        <f t="shared" si="76"/>
        <v>0</v>
      </c>
      <c r="O188" s="95">
        <f t="shared" si="85"/>
        <v>0</v>
      </c>
      <c r="P188" s="2">
        <f t="shared" si="77"/>
        <v>0</v>
      </c>
      <c r="Q188" s="33" t="str">
        <f t="shared" si="86"/>
        <v/>
      </c>
      <c r="R188" s="34" t="str">
        <f t="shared" si="87"/>
        <v/>
      </c>
      <c r="S188" s="3" t="str">
        <f t="shared" si="66"/>
        <v/>
      </c>
      <c r="T188" s="4" t="str">
        <f t="shared" si="78"/>
        <v/>
      </c>
      <c r="U188" s="41" t="str">
        <f t="shared" si="88"/>
        <v/>
      </c>
      <c r="V188" s="7" t="str">
        <f t="shared" si="79"/>
        <v/>
      </c>
      <c r="W188" s="74" t="str">
        <f t="shared" si="80"/>
        <v/>
      </c>
      <c r="X188" s="55" t="str">
        <f t="shared" si="81"/>
        <v/>
      </c>
      <c r="Y188" s="105" t="str">
        <f t="shared" si="82"/>
        <v/>
      </c>
      <c r="Z188" s="9" t="str">
        <f t="shared" si="67"/>
        <v/>
      </c>
      <c r="AA188" s="40" t="str">
        <f t="shared" si="89"/>
        <v/>
      </c>
      <c r="AB188" s="58" t="str">
        <f t="shared" si="68"/>
        <v/>
      </c>
      <c r="AC188" s="6" t="str">
        <f t="shared" si="69"/>
        <v/>
      </c>
    </row>
    <row r="189" spans="1:29" s="1" customFormat="1" ht="13.15" x14ac:dyDescent="0.4">
      <c r="A189" s="47" t="str">
        <f t="shared" si="70"/>
        <v>x</v>
      </c>
      <c r="B189" s="2">
        <f t="shared" si="71"/>
        <v>0</v>
      </c>
      <c r="C189" s="33" t="str">
        <f t="shared" si="72"/>
        <v/>
      </c>
      <c r="D189" s="34" t="str">
        <f t="shared" si="73"/>
        <v/>
      </c>
      <c r="E189" s="3" t="str">
        <f t="shared" si="90"/>
        <v/>
      </c>
      <c r="F189" s="4" t="str">
        <f t="shared" si="91"/>
        <v/>
      </c>
      <c r="G189" s="41" t="str">
        <f t="shared" si="74"/>
        <v/>
      </c>
      <c r="H189" s="7" t="str">
        <f t="shared" si="92"/>
        <v/>
      </c>
      <c r="I189" s="39" t="str">
        <f t="shared" si="75"/>
        <v/>
      </c>
      <c r="J189" s="73" t="str">
        <f t="shared" si="64"/>
        <v/>
      </c>
      <c r="K189" s="55" t="str">
        <f t="shared" si="65"/>
        <v/>
      </c>
      <c r="L189" s="117">
        <f t="shared" si="83"/>
        <v>51105</v>
      </c>
      <c r="M189" s="117">
        <f t="shared" si="84"/>
        <v>51135</v>
      </c>
      <c r="N189" s="87">
        <f t="shared" si="76"/>
        <v>0</v>
      </c>
      <c r="O189" s="95">
        <f t="shared" si="85"/>
        <v>0</v>
      </c>
      <c r="P189" s="2">
        <f t="shared" si="77"/>
        <v>0</v>
      </c>
      <c r="Q189" s="33" t="str">
        <f t="shared" si="86"/>
        <v/>
      </c>
      <c r="R189" s="34" t="str">
        <f t="shared" si="87"/>
        <v/>
      </c>
      <c r="S189" s="3" t="str">
        <f t="shared" si="66"/>
        <v/>
      </c>
      <c r="T189" s="4" t="str">
        <f t="shared" si="78"/>
        <v/>
      </c>
      <c r="U189" s="41" t="str">
        <f t="shared" si="88"/>
        <v/>
      </c>
      <c r="V189" s="7" t="str">
        <f t="shared" si="79"/>
        <v/>
      </c>
      <c r="W189" s="74" t="str">
        <f t="shared" si="80"/>
        <v/>
      </c>
      <c r="X189" s="55" t="str">
        <f t="shared" si="81"/>
        <v/>
      </c>
      <c r="Y189" s="105" t="str">
        <f t="shared" si="82"/>
        <v/>
      </c>
      <c r="Z189" s="9" t="str">
        <f t="shared" si="67"/>
        <v/>
      </c>
      <c r="AA189" s="40" t="str">
        <f t="shared" si="89"/>
        <v/>
      </c>
      <c r="AB189" s="58" t="str">
        <f t="shared" si="68"/>
        <v/>
      </c>
      <c r="AC189" s="6" t="str">
        <f t="shared" si="69"/>
        <v/>
      </c>
    </row>
    <row r="190" spans="1:29" s="1" customFormat="1" ht="13.15" x14ac:dyDescent="0.4">
      <c r="A190" s="47" t="str">
        <f t="shared" si="70"/>
        <v>x</v>
      </c>
      <c r="B190" s="2">
        <f t="shared" si="71"/>
        <v>0</v>
      </c>
      <c r="C190" s="33" t="str">
        <f t="shared" si="72"/>
        <v/>
      </c>
      <c r="D190" s="34" t="str">
        <f t="shared" si="73"/>
        <v/>
      </c>
      <c r="E190" s="3" t="str">
        <f t="shared" si="90"/>
        <v/>
      </c>
      <c r="F190" s="4" t="str">
        <f t="shared" si="91"/>
        <v/>
      </c>
      <c r="G190" s="41" t="str">
        <f t="shared" si="74"/>
        <v/>
      </c>
      <c r="H190" s="7" t="str">
        <f t="shared" si="92"/>
        <v/>
      </c>
      <c r="I190" s="39" t="str">
        <f t="shared" si="75"/>
        <v/>
      </c>
      <c r="J190" s="73" t="str">
        <f t="shared" si="64"/>
        <v/>
      </c>
      <c r="K190" s="55" t="str">
        <f t="shared" si="65"/>
        <v/>
      </c>
      <c r="L190" s="117">
        <f t="shared" si="83"/>
        <v>51136</v>
      </c>
      <c r="M190" s="117">
        <f t="shared" si="84"/>
        <v>51166</v>
      </c>
      <c r="N190" s="87">
        <f t="shared" si="76"/>
        <v>0</v>
      </c>
      <c r="O190" s="95">
        <f t="shared" si="85"/>
        <v>0</v>
      </c>
      <c r="P190" s="2">
        <f t="shared" si="77"/>
        <v>0</v>
      </c>
      <c r="Q190" s="33" t="str">
        <f t="shared" si="86"/>
        <v/>
      </c>
      <c r="R190" s="34" t="str">
        <f t="shared" si="87"/>
        <v/>
      </c>
      <c r="S190" s="3" t="str">
        <f t="shared" si="66"/>
        <v/>
      </c>
      <c r="T190" s="4" t="str">
        <f t="shared" si="78"/>
        <v/>
      </c>
      <c r="U190" s="41" t="str">
        <f t="shared" si="88"/>
        <v/>
      </c>
      <c r="V190" s="7" t="str">
        <f t="shared" si="79"/>
        <v/>
      </c>
      <c r="W190" s="74" t="str">
        <f t="shared" si="80"/>
        <v/>
      </c>
      <c r="X190" s="55" t="str">
        <f t="shared" si="81"/>
        <v/>
      </c>
      <c r="Y190" s="105" t="str">
        <f t="shared" si="82"/>
        <v/>
      </c>
      <c r="Z190" s="9" t="str">
        <f t="shared" si="67"/>
        <v/>
      </c>
      <c r="AA190" s="40" t="str">
        <f t="shared" si="89"/>
        <v/>
      </c>
      <c r="AB190" s="58" t="str">
        <f t="shared" si="68"/>
        <v/>
      </c>
      <c r="AC190" s="6" t="str">
        <f t="shared" si="69"/>
        <v/>
      </c>
    </row>
    <row r="191" spans="1:29" s="1" customFormat="1" ht="13.15" x14ac:dyDescent="0.4">
      <c r="A191" s="47" t="str">
        <f t="shared" si="70"/>
        <v>x</v>
      </c>
      <c r="B191" s="2">
        <f t="shared" si="71"/>
        <v>0</v>
      </c>
      <c r="C191" s="33" t="str">
        <f t="shared" si="72"/>
        <v/>
      </c>
      <c r="D191" s="34" t="str">
        <f t="shared" si="73"/>
        <v/>
      </c>
      <c r="E191" s="3" t="str">
        <f t="shared" si="90"/>
        <v/>
      </c>
      <c r="F191" s="4" t="str">
        <f t="shared" si="91"/>
        <v/>
      </c>
      <c r="G191" s="41" t="str">
        <f t="shared" si="74"/>
        <v/>
      </c>
      <c r="H191" s="7" t="str">
        <f t="shared" si="92"/>
        <v/>
      </c>
      <c r="I191" s="39" t="str">
        <f t="shared" si="75"/>
        <v/>
      </c>
      <c r="J191" s="73" t="str">
        <f t="shared" si="64"/>
        <v/>
      </c>
      <c r="K191" s="55" t="str">
        <f t="shared" si="65"/>
        <v/>
      </c>
      <c r="L191" s="117">
        <f t="shared" si="83"/>
        <v>51167</v>
      </c>
      <c r="M191" s="117">
        <f t="shared" si="84"/>
        <v>51195</v>
      </c>
      <c r="N191" s="87">
        <f t="shared" si="76"/>
        <v>0</v>
      </c>
      <c r="O191" s="95">
        <f t="shared" si="85"/>
        <v>0</v>
      </c>
      <c r="P191" s="2">
        <f t="shared" si="77"/>
        <v>0</v>
      </c>
      <c r="Q191" s="33" t="str">
        <f t="shared" si="86"/>
        <v/>
      </c>
      <c r="R191" s="34" t="str">
        <f t="shared" si="87"/>
        <v/>
      </c>
      <c r="S191" s="3" t="str">
        <f t="shared" si="66"/>
        <v/>
      </c>
      <c r="T191" s="4" t="str">
        <f t="shared" si="78"/>
        <v/>
      </c>
      <c r="U191" s="41" t="str">
        <f t="shared" si="88"/>
        <v/>
      </c>
      <c r="V191" s="7" t="str">
        <f t="shared" si="79"/>
        <v/>
      </c>
      <c r="W191" s="74" t="str">
        <f t="shared" si="80"/>
        <v/>
      </c>
      <c r="X191" s="55" t="str">
        <f t="shared" si="81"/>
        <v/>
      </c>
      <c r="Y191" s="105" t="str">
        <f t="shared" si="82"/>
        <v/>
      </c>
      <c r="Z191" s="9" t="str">
        <f t="shared" si="67"/>
        <v/>
      </c>
      <c r="AA191" s="40" t="str">
        <f t="shared" si="89"/>
        <v/>
      </c>
      <c r="AB191" s="58" t="str">
        <f t="shared" si="68"/>
        <v/>
      </c>
      <c r="AC191" s="6" t="str">
        <f t="shared" si="69"/>
        <v/>
      </c>
    </row>
    <row r="192" spans="1:29" s="1" customFormat="1" ht="13.15" x14ac:dyDescent="0.4">
      <c r="A192" s="47" t="str">
        <f t="shared" si="70"/>
        <v>x</v>
      </c>
      <c r="B192" s="2">
        <f t="shared" si="71"/>
        <v>0</v>
      </c>
      <c r="C192" s="33" t="str">
        <f t="shared" si="72"/>
        <v/>
      </c>
      <c r="D192" s="34" t="str">
        <f t="shared" si="73"/>
        <v/>
      </c>
      <c r="E192" s="3" t="str">
        <f t="shared" si="90"/>
        <v/>
      </c>
      <c r="F192" s="4" t="str">
        <f t="shared" si="91"/>
        <v/>
      </c>
      <c r="G192" s="41" t="str">
        <f t="shared" si="74"/>
        <v/>
      </c>
      <c r="H192" s="7" t="str">
        <f t="shared" si="92"/>
        <v/>
      </c>
      <c r="I192" s="39" t="str">
        <f t="shared" si="75"/>
        <v/>
      </c>
      <c r="J192" s="73" t="str">
        <f t="shared" si="64"/>
        <v/>
      </c>
      <c r="K192" s="55" t="str">
        <f t="shared" si="65"/>
        <v/>
      </c>
      <c r="L192" s="117">
        <f t="shared" si="83"/>
        <v>51196</v>
      </c>
      <c r="M192" s="117">
        <f t="shared" si="84"/>
        <v>51226</v>
      </c>
      <c r="N192" s="87">
        <f t="shared" si="76"/>
        <v>0</v>
      </c>
      <c r="O192" s="95">
        <f t="shared" si="85"/>
        <v>0</v>
      </c>
      <c r="P192" s="2">
        <f t="shared" si="77"/>
        <v>0</v>
      </c>
      <c r="Q192" s="33" t="str">
        <f t="shared" si="86"/>
        <v/>
      </c>
      <c r="R192" s="34" t="str">
        <f t="shared" si="87"/>
        <v/>
      </c>
      <c r="S192" s="3" t="str">
        <f t="shared" si="66"/>
        <v/>
      </c>
      <c r="T192" s="4" t="str">
        <f t="shared" si="78"/>
        <v/>
      </c>
      <c r="U192" s="41" t="str">
        <f t="shared" si="88"/>
        <v/>
      </c>
      <c r="V192" s="7" t="str">
        <f t="shared" si="79"/>
        <v/>
      </c>
      <c r="W192" s="74" t="str">
        <f t="shared" si="80"/>
        <v/>
      </c>
      <c r="X192" s="55" t="str">
        <f t="shared" si="81"/>
        <v/>
      </c>
      <c r="Y192" s="105" t="str">
        <f t="shared" si="82"/>
        <v/>
      </c>
      <c r="Z192" s="9" t="str">
        <f t="shared" si="67"/>
        <v/>
      </c>
      <c r="AA192" s="40" t="str">
        <f t="shared" si="89"/>
        <v/>
      </c>
      <c r="AB192" s="58" t="str">
        <f t="shared" si="68"/>
        <v/>
      </c>
      <c r="AC192" s="6" t="str">
        <f t="shared" si="69"/>
        <v/>
      </c>
    </row>
    <row r="193" spans="1:29" s="1" customFormat="1" ht="13.15" x14ac:dyDescent="0.4">
      <c r="A193" s="47" t="str">
        <f t="shared" si="70"/>
        <v>x</v>
      </c>
      <c r="B193" s="2">
        <f t="shared" si="71"/>
        <v>0</v>
      </c>
      <c r="C193" s="33" t="str">
        <f t="shared" si="72"/>
        <v/>
      </c>
      <c r="D193" s="34" t="str">
        <f t="shared" si="73"/>
        <v/>
      </c>
      <c r="E193" s="3" t="str">
        <f t="shared" si="90"/>
        <v/>
      </c>
      <c r="F193" s="4" t="str">
        <f t="shared" si="91"/>
        <v/>
      </c>
      <c r="G193" s="41" t="str">
        <f t="shared" si="74"/>
        <v/>
      </c>
      <c r="H193" s="7" t="str">
        <f t="shared" si="92"/>
        <v/>
      </c>
      <c r="I193" s="39" t="str">
        <f t="shared" si="75"/>
        <v/>
      </c>
      <c r="J193" s="73" t="str">
        <f t="shared" si="64"/>
        <v/>
      </c>
      <c r="K193" s="55" t="str">
        <f t="shared" si="65"/>
        <v/>
      </c>
      <c r="L193" s="117">
        <f t="shared" si="83"/>
        <v>51227</v>
      </c>
      <c r="M193" s="117">
        <f t="shared" si="84"/>
        <v>51256</v>
      </c>
      <c r="N193" s="87">
        <f t="shared" si="76"/>
        <v>0</v>
      </c>
      <c r="O193" s="95">
        <f t="shared" si="85"/>
        <v>0</v>
      </c>
      <c r="P193" s="2">
        <f t="shared" si="77"/>
        <v>0</v>
      </c>
      <c r="Q193" s="33" t="str">
        <f t="shared" si="86"/>
        <v/>
      </c>
      <c r="R193" s="34" t="str">
        <f t="shared" si="87"/>
        <v/>
      </c>
      <c r="S193" s="3" t="str">
        <f t="shared" si="66"/>
        <v/>
      </c>
      <c r="T193" s="4" t="str">
        <f t="shared" si="78"/>
        <v/>
      </c>
      <c r="U193" s="41" t="str">
        <f t="shared" si="88"/>
        <v/>
      </c>
      <c r="V193" s="7" t="str">
        <f t="shared" si="79"/>
        <v/>
      </c>
      <c r="W193" s="74" t="str">
        <f t="shared" si="80"/>
        <v/>
      </c>
      <c r="X193" s="55" t="str">
        <f t="shared" si="81"/>
        <v/>
      </c>
      <c r="Y193" s="105" t="str">
        <f t="shared" si="82"/>
        <v/>
      </c>
      <c r="Z193" s="9" t="str">
        <f t="shared" si="67"/>
        <v/>
      </c>
      <c r="AA193" s="40" t="str">
        <f t="shared" si="89"/>
        <v/>
      </c>
      <c r="AB193" s="58" t="str">
        <f t="shared" si="68"/>
        <v/>
      </c>
      <c r="AC193" s="6" t="str">
        <f t="shared" si="69"/>
        <v/>
      </c>
    </row>
    <row r="194" spans="1:29" s="1" customFormat="1" ht="13.15" x14ac:dyDescent="0.4">
      <c r="A194" s="47" t="str">
        <f t="shared" si="70"/>
        <v>x</v>
      </c>
      <c r="B194" s="2">
        <f t="shared" si="71"/>
        <v>0</v>
      </c>
      <c r="C194" s="33" t="str">
        <f t="shared" si="72"/>
        <v/>
      </c>
      <c r="D194" s="34" t="str">
        <f t="shared" si="73"/>
        <v/>
      </c>
      <c r="E194" s="3" t="str">
        <f t="shared" si="90"/>
        <v/>
      </c>
      <c r="F194" s="4" t="str">
        <f t="shared" si="91"/>
        <v/>
      </c>
      <c r="G194" s="41" t="str">
        <f t="shared" si="74"/>
        <v/>
      </c>
      <c r="H194" s="7" t="str">
        <f t="shared" si="92"/>
        <v/>
      </c>
      <c r="I194" s="39" t="str">
        <f t="shared" si="75"/>
        <v/>
      </c>
      <c r="J194" s="73" t="str">
        <f t="shared" si="64"/>
        <v/>
      </c>
      <c r="K194" s="55" t="str">
        <f t="shared" si="65"/>
        <v/>
      </c>
      <c r="L194" s="117">
        <f t="shared" si="83"/>
        <v>51257</v>
      </c>
      <c r="M194" s="117">
        <f t="shared" si="84"/>
        <v>51287</v>
      </c>
      <c r="N194" s="87">
        <f t="shared" si="76"/>
        <v>0</v>
      </c>
      <c r="O194" s="95">
        <f t="shared" si="85"/>
        <v>0</v>
      </c>
      <c r="P194" s="2">
        <f t="shared" si="77"/>
        <v>0</v>
      </c>
      <c r="Q194" s="33" t="str">
        <f t="shared" si="86"/>
        <v/>
      </c>
      <c r="R194" s="34" t="str">
        <f t="shared" si="87"/>
        <v/>
      </c>
      <c r="S194" s="3" t="str">
        <f t="shared" si="66"/>
        <v/>
      </c>
      <c r="T194" s="4" t="str">
        <f t="shared" si="78"/>
        <v/>
      </c>
      <c r="U194" s="41" t="str">
        <f t="shared" si="88"/>
        <v/>
      </c>
      <c r="V194" s="7" t="str">
        <f t="shared" si="79"/>
        <v/>
      </c>
      <c r="W194" s="74" t="str">
        <f t="shared" si="80"/>
        <v/>
      </c>
      <c r="X194" s="55" t="str">
        <f t="shared" si="81"/>
        <v/>
      </c>
      <c r="Y194" s="105" t="str">
        <f t="shared" si="82"/>
        <v/>
      </c>
      <c r="Z194" s="9" t="str">
        <f t="shared" si="67"/>
        <v/>
      </c>
      <c r="AA194" s="40" t="str">
        <f t="shared" si="89"/>
        <v/>
      </c>
      <c r="AB194" s="58" t="str">
        <f t="shared" si="68"/>
        <v/>
      </c>
      <c r="AC194" s="6" t="str">
        <f t="shared" si="69"/>
        <v/>
      </c>
    </row>
    <row r="195" spans="1:29" s="1" customFormat="1" ht="13.15" x14ac:dyDescent="0.4">
      <c r="A195" s="47" t="str">
        <f t="shared" si="70"/>
        <v>x</v>
      </c>
      <c r="B195" s="2">
        <f t="shared" si="71"/>
        <v>0</v>
      </c>
      <c r="C195" s="33" t="str">
        <f t="shared" si="72"/>
        <v/>
      </c>
      <c r="D195" s="34" t="str">
        <f t="shared" si="73"/>
        <v/>
      </c>
      <c r="E195" s="3" t="str">
        <f t="shared" si="90"/>
        <v/>
      </c>
      <c r="F195" s="4" t="str">
        <f t="shared" si="91"/>
        <v/>
      </c>
      <c r="G195" s="41" t="str">
        <f t="shared" si="74"/>
        <v/>
      </c>
      <c r="H195" s="7" t="str">
        <f t="shared" si="92"/>
        <v/>
      </c>
      <c r="I195" s="39" t="str">
        <f t="shared" si="75"/>
        <v/>
      </c>
      <c r="J195" s="73" t="str">
        <f t="shared" si="64"/>
        <v/>
      </c>
      <c r="K195" s="55" t="str">
        <f t="shared" si="65"/>
        <v/>
      </c>
      <c r="L195" s="117">
        <f t="shared" si="83"/>
        <v>51288</v>
      </c>
      <c r="M195" s="117">
        <f t="shared" si="84"/>
        <v>51317</v>
      </c>
      <c r="N195" s="87">
        <f t="shared" si="76"/>
        <v>0</v>
      </c>
      <c r="O195" s="95">
        <f t="shared" si="85"/>
        <v>0</v>
      </c>
      <c r="P195" s="2">
        <f t="shared" si="77"/>
        <v>0</v>
      </c>
      <c r="Q195" s="33" t="str">
        <f t="shared" si="86"/>
        <v/>
      </c>
      <c r="R195" s="34" t="str">
        <f t="shared" si="87"/>
        <v/>
      </c>
      <c r="S195" s="3" t="str">
        <f t="shared" si="66"/>
        <v/>
      </c>
      <c r="T195" s="4" t="str">
        <f t="shared" si="78"/>
        <v/>
      </c>
      <c r="U195" s="41" t="str">
        <f t="shared" si="88"/>
        <v/>
      </c>
      <c r="V195" s="7" t="str">
        <f t="shared" si="79"/>
        <v/>
      </c>
      <c r="W195" s="74" t="str">
        <f t="shared" si="80"/>
        <v/>
      </c>
      <c r="X195" s="55" t="str">
        <f t="shared" si="81"/>
        <v/>
      </c>
      <c r="Y195" s="105" t="str">
        <f t="shared" si="82"/>
        <v/>
      </c>
      <c r="Z195" s="9" t="str">
        <f t="shared" si="67"/>
        <v/>
      </c>
      <c r="AA195" s="40" t="str">
        <f t="shared" si="89"/>
        <v/>
      </c>
      <c r="AB195" s="58" t="str">
        <f t="shared" si="68"/>
        <v/>
      </c>
      <c r="AC195" s="6" t="str">
        <f t="shared" si="69"/>
        <v/>
      </c>
    </row>
    <row r="196" spans="1:29" s="1" customFormat="1" ht="13.15" x14ac:dyDescent="0.4">
      <c r="A196" s="47" t="str">
        <f t="shared" si="70"/>
        <v>x</v>
      </c>
      <c r="B196" s="2">
        <f t="shared" si="71"/>
        <v>0</v>
      </c>
      <c r="C196" s="33" t="str">
        <f t="shared" si="72"/>
        <v/>
      </c>
      <c r="D196" s="34" t="str">
        <f t="shared" si="73"/>
        <v/>
      </c>
      <c r="E196" s="3" t="str">
        <f t="shared" si="90"/>
        <v/>
      </c>
      <c r="F196" s="4" t="str">
        <f t="shared" si="91"/>
        <v/>
      </c>
      <c r="G196" s="41" t="str">
        <f t="shared" si="74"/>
        <v/>
      </c>
      <c r="H196" s="7" t="str">
        <f t="shared" si="92"/>
        <v/>
      </c>
      <c r="I196" s="39" t="str">
        <f t="shared" si="75"/>
        <v/>
      </c>
      <c r="J196" s="73" t="str">
        <f t="shared" si="64"/>
        <v/>
      </c>
      <c r="K196" s="55" t="str">
        <f t="shared" si="65"/>
        <v/>
      </c>
      <c r="L196" s="117">
        <f t="shared" si="83"/>
        <v>51318</v>
      </c>
      <c r="M196" s="117">
        <f t="shared" si="84"/>
        <v>51348</v>
      </c>
      <c r="N196" s="87">
        <f t="shared" si="76"/>
        <v>0</v>
      </c>
      <c r="O196" s="95">
        <f t="shared" si="85"/>
        <v>0</v>
      </c>
      <c r="P196" s="2">
        <f t="shared" si="77"/>
        <v>0</v>
      </c>
      <c r="Q196" s="33" t="str">
        <f t="shared" si="86"/>
        <v/>
      </c>
      <c r="R196" s="34" t="str">
        <f t="shared" si="87"/>
        <v/>
      </c>
      <c r="S196" s="3" t="str">
        <f t="shared" si="66"/>
        <v/>
      </c>
      <c r="T196" s="4" t="str">
        <f t="shared" si="78"/>
        <v/>
      </c>
      <c r="U196" s="41" t="str">
        <f t="shared" si="88"/>
        <v/>
      </c>
      <c r="V196" s="7" t="str">
        <f t="shared" si="79"/>
        <v/>
      </c>
      <c r="W196" s="74" t="str">
        <f t="shared" si="80"/>
        <v/>
      </c>
      <c r="X196" s="55" t="str">
        <f t="shared" si="81"/>
        <v/>
      </c>
      <c r="Y196" s="105" t="str">
        <f t="shared" si="82"/>
        <v/>
      </c>
      <c r="Z196" s="9" t="str">
        <f t="shared" si="67"/>
        <v/>
      </c>
      <c r="AA196" s="40" t="str">
        <f t="shared" si="89"/>
        <v/>
      </c>
      <c r="AB196" s="58" t="str">
        <f t="shared" si="68"/>
        <v/>
      </c>
      <c r="AC196" s="6" t="str">
        <f t="shared" si="69"/>
        <v/>
      </c>
    </row>
    <row r="197" spans="1:29" s="1" customFormat="1" ht="13.15" x14ac:dyDescent="0.4">
      <c r="A197" s="47" t="str">
        <f t="shared" si="70"/>
        <v>x</v>
      </c>
      <c r="B197" s="2">
        <f t="shared" si="71"/>
        <v>0</v>
      </c>
      <c r="C197" s="33" t="str">
        <f t="shared" si="72"/>
        <v/>
      </c>
      <c r="D197" s="34" t="str">
        <f t="shared" si="73"/>
        <v/>
      </c>
      <c r="E197" s="3" t="str">
        <f t="shared" si="90"/>
        <v/>
      </c>
      <c r="F197" s="4" t="str">
        <f t="shared" si="91"/>
        <v/>
      </c>
      <c r="G197" s="41" t="str">
        <f t="shared" si="74"/>
        <v/>
      </c>
      <c r="H197" s="7" t="str">
        <f t="shared" si="92"/>
        <v/>
      </c>
      <c r="I197" s="39" t="str">
        <f t="shared" si="75"/>
        <v/>
      </c>
      <c r="J197" s="73" t="str">
        <f t="shared" si="64"/>
        <v/>
      </c>
      <c r="K197" s="55" t="str">
        <f t="shared" si="65"/>
        <v/>
      </c>
      <c r="L197" s="117">
        <f t="shared" si="83"/>
        <v>51349</v>
      </c>
      <c r="M197" s="117">
        <f t="shared" si="84"/>
        <v>51379</v>
      </c>
      <c r="N197" s="87">
        <f t="shared" si="76"/>
        <v>0</v>
      </c>
      <c r="O197" s="95">
        <f t="shared" si="85"/>
        <v>0</v>
      </c>
      <c r="P197" s="2">
        <f t="shared" si="77"/>
        <v>0</v>
      </c>
      <c r="Q197" s="33" t="str">
        <f t="shared" si="86"/>
        <v/>
      </c>
      <c r="R197" s="34" t="str">
        <f t="shared" si="87"/>
        <v/>
      </c>
      <c r="S197" s="3" t="str">
        <f t="shared" si="66"/>
        <v/>
      </c>
      <c r="T197" s="4" t="str">
        <f t="shared" si="78"/>
        <v/>
      </c>
      <c r="U197" s="41" t="str">
        <f t="shared" si="88"/>
        <v/>
      </c>
      <c r="V197" s="7" t="str">
        <f t="shared" si="79"/>
        <v/>
      </c>
      <c r="W197" s="74" t="str">
        <f t="shared" si="80"/>
        <v/>
      </c>
      <c r="X197" s="55" t="str">
        <f t="shared" si="81"/>
        <v/>
      </c>
      <c r="Y197" s="105" t="str">
        <f t="shared" si="82"/>
        <v/>
      </c>
      <c r="Z197" s="9" t="str">
        <f t="shared" si="67"/>
        <v/>
      </c>
      <c r="AA197" s="40" t="str">
        <f t="shared" si="89"/>
        <v/>
      </c>
      <c r="AB197" s="58" t="str">
        <f t="shared" si="68"/>
        <v/>
      </c>
      <c r="AC197" s="6" t="str">
        <f t="shared" si="69"/>
        <v/>
      </c>
    </row>
    <row r="198" spans="1:29" s="1" customFormat="1" ht="13.15" x14ac:dyDescent="0.4">
      <c r="A198" s="47" t="str">
        <f t="shared" si="70"/>
        <v>x</v>
      </c>
      <c r="B198" s="2">
        <f t="shared" si="71"/>
        <v>0</v>
      </c>
      <c r="C198" s="33" t="str">
        <f t="shared" si="72"/>
        <v/>
      </c>
      <c r="D198" s="34" t="str">
        <f t="shared" si="73"/>
        <v/>
      </c>
      <c r="E198" s="3" t="str">
        <f t="shared" si="90"/>
        <v/>
      </c>
      <c r="F198" s="4" t="str">
        <f t="shared" si="91"/>
        <v/>
      </c>
      <c r="G198" s="41" t="str">
        <f t="shared" si="74"/>
        <v/>
      </c>
      <c r="H198" s="7" t="str">
        <f t="shared" si="92"/>
        <v/>
      </c>
      <c r="I198" s="39" t="str">
        <f t="shared" si="75"/>
        <v/>
      </c>
      <c r="J198" s="73" t="str">
        <f t="shared" si="64"/>
        <v/>
      </c>
      <c r="K198" s="55" t="str">
        <f t="shared" si="65"/>
        <v/>
      </c>
      <c r="L198" s="117">
        <f t="shared" si="83"/>
        <v>51380</v>
      </c>
      <c r="M198" s="117">
        <f t="shared" si="84"/>
        <v>51409</v>
      </c>
      <c r="N198" s="87">
        <f t="shared" si="76"/>
        <v>0</v>
      </c>
      <c r="O198" s="95">
        <f t="shared" si="85"/>
        <v>0</v>
      </c>
      <c r="P198" s="2">
        <f t="shared" si="77"/>
        <v>0</v>
      </c>
      <c r="Q198" s="33" t="str">
        <f t="shared" si="86"/>
        <v/>
      </c>
      <c r="R198" s="34" t="str">
        <f t="shared" si="87"/>
        <v/>
      </c>
      <c r="S198" s="3" t="str">
        <f t="shared" si="66"/>
        <v/>
      </c>
      <c r="T198" s="4" t="str">
        <f t="shared" si="78"/>
        <v/>
      </c>
      <c r="U198" s="41" t="str">
        <f t="shared" si="88"/>
        <v/>
      </c>
      <c r="V198" s="7" t="str">
        <f t="shared" si="79"/>
        <v/>
      </c>
      <c r="W198" s="74" t="str">
        <f t="shared" si="80"/>
        <v/>
      </c>
      <c r="X198" s="55" t="str">
        <f t="shared" si="81"/>
        <v/>
      </c>
      <c r="Y198" s="105" t="str">
        <f t="shared" si="82"/>
        <v/>
      </c>
      <c r="Z198" s="9" t="str">
        <f t="shared" si="67"/>
        <v/>
      </c>
      <c r="AA198" s="40" t="str">
        <f t="shared" si="89"/>
        <v/>
      </c>
      <c r="AB198" s="58" t="str">
        <f t="shared" si="68"/>
        <v/>
      </c>
      <c r="AC198" s="6" t="str">
        <f t="shared" si="69"/>
        <v/>
      </c>
    </row>
    <row r="199" spans="1:29" s="1" customFormat="1" ht="13.15" x14ac:dyDescent="0.4">
      <c r="A199" s="47" t="str">
        <f t="shared" si="70"/>
        <v>x</v>
      </c>
      <c r="B199" s="2">
        <f t="shared" si="71"/>
        <v>0</v>
      </c>
      <c r="C199" s="33" t="str">
        <f t="shared" si="72"/>
        <v/>
      </c>
      <c r="D199" s="34" t="str">
        <f t="shared" si="73"/>
        <v/>
      </c>
      <c r="E199" s="3" t="str">
        <f t="shared" si="90"/>
        <v/>
      </c>
      <c r="F199" s="4" t="str">
        <f t="shared" si="91"/>
        <v/>
      </c>
      <c r="G199" s="41" t="str">
        <f t="shared" si="74"/>
        <v/>
      </c>
      <c r="H199" s="7" t="str">
        <f t="shared" si="92"/>
        <v/>
      </c>
      <c r="I199" s="39" t="str">
        <f t="shared" si="75"/>
        <v/>
      </c>
      <c r="J199" s="73" t="str">
        <f t="shared" si="64"/>
        <v/>
      </c>
      <c r="K199" s="55" t="str">
        <f t="shared" si="65"/>
        <v/>
      </c>
      <c r="L199" s="117">
        <f t="shared" si="83"/>
        <v>51410</v>
      </c>
      <c r="M199" s="117">
        <f t="shared" si="84"/>
        <v>51440</v>
      </c>
      <c r="N199" s="87">
        <f t="shared" si="76"/>
        <v>0</v>
      </c>
      <c r="O199" s="95">
        <f t="shared" si="85"/>
        <v>0</v>
      </c>
      <c r="P199" s="2">
        <f t="shared" si="77"/>
        <v>0</v>
      </c>
      <c r="Q199" s="33" t="str">
        <f t="shared" si="86"/>
        <v/>
      </c>
      <c r="R199" s="34" t="str">
        <f t="shared" si="87"/>
        <v/>
      </c>
      <c r="S199" s="3" t="str">
        <f t="shared" si="66"/>
        <v/>
      </c>
      <c r="T199" s="4" t="str">
        <f t="shared" si="78"/>
        <v/>
      </c>
      <c r="U199" s="41" t="str">
        <f t="shared" si="88"/>
        <v/>
      </c>
      <c r="V199" s="7" t="str">
        <f t="shared" si="79"/>
        <v/>
      </c>
      <c r="W199" s="74" t="str">
        <f t="shared" si="80"/>
        <v/>
      </c>
      <c r="X199" s="55" t="str">
        <f t="shared" si="81"/>
        <v/>
      </c>
      <c r="Y199" s="105" t="str">
        <f t="shared" si="82"/>
        <v/>
      </c>
      <c r="Z199" s="9" t="str">
        <f t="shared" si="67"/>
        <v/>
      </c>
      <c r="AA199" s="40" t="str">
        <f t="shared" si="89"/>
        <v/>
      </c>
      <c r="AB199" s="58" t="str">
        <f t="shared" si="68"/>
        <v/>
      </c>
      <c r="AC199" s="6" t="str">
        <f t="shared" si="69"/>
        <v/>
      </c>
    </row>
    <row r="200" spans="1:29" s="1" customFormat="1" ht="13.15" x14ac:dyDescent="0.4">
      <c r="A200" s="47" t="str">
        <f t="shared" si="70"/>
        <v>x</v>
      </c>
      <c r="B200" s="2">
        <f t="shared" si="71"/>
        <v>0</v>
      </c>
      <c r="C200" s="33" t="str">
        <f t="shared" si="72"/>
        <v/>
      </c>
      <c r="D200" s="34" t="str">
        <f t="shared" si="73"/>
        <v/>
      </c>
      <c r="E200" s="3" t="str">
        <f t="shared" si="90"/>
        <v/>
      </c>
      <c r="F200" s="4" t="str">
        <f t="shared" si="91"/>
        <v/>
      </c>
      <c r="G200" s="41" t="str">
        <f t="shared" si="74"/>
        <v/>
      </c>
      <c r="H200" s="7" t="str">
        <f t="shared" si="92"/>
        <v/>
      </c>
      <c r="I200" s="39" t="str">
        <f t="shared" si="75"/>
        <v/>
      </c>
      <c r="J200" s="73" t="str">
        <f t="shared" si="64"/>
        <v/>
      </c>
      <c r="K200" s="55" t="str">
        <f t="shared" si="65"/>
        <v/>
      </c>
      <c r="L200" s="117">
        <f t="shared" si="83"/>
        <v>51441</v>
      </c>
      <c r="M200" s="117">
        <f t="shared" si="84"/>
        <v>51470</v>
      </c>
      <c r="N200" s="87">
        <f t="shared" si="76"/>
        <v>0</v>
      </c>
      <c r="O200" s="95">
        <f t="shared" si="85"/>
        <v>0</v>
      </c>
      <c r="P200" s="2">
        <f t="shared" si="77"/>
        <v>0</v>
      </c>
      <c r="Q200" s="33" t="str">
        <f t="shared" si="86"/>
        <v/>
      </c>
      <c r="R200" s="34" t="str">
        <f t="shared" si="87"/>
        <v/>
      </c>
      <c r="S200" s="3" t="str">
        <f t="shared" si="66"/>
        <v/>
      </c>
      <c r="T200" s="4" t="str">
        <f t="shared" si="78"/>
        <v/>
      </c>
      <c r="U200" s="41" t="str">
        <f t="shared" si="88"/>
        <v/>
      </c>
      <c r="V200" s="7" t="str">
        <f t="shared" si="79"/>
        <v/>
      </c>
      <c r="W200" s="74" t="str">
        <f t="shared" si="80"/>
        <v/>
      </c>
      <c r="X200" s="55" t="str">
        <f t="shared" si="81"/>
        <v/>
      </c>
      <c r="Y200" s="105" t="str">
        <f t="shared" si="82"/>
        <v/>
      </c>
      <c r="Z200" s="9" t="str">
        <f t="shared" si="67"/>
        <v/>
      </c>
      <c r="AA200" s="40" t="str">
        <f t="shared" si="89"/>
        <v/>
      </c>
      <c r="AB200" s="58" t="str">
        <f t="shared" si="68"/>
        <v/>
      </c>
      <c r="AC200" s="6" t="str">
        <f t="shared" si="69"/>
        <v/>
      </c>
    </row>
    <row r="201" spans="1:29" s="1" customFormat="1" ht="13.15" x14ac:dyDescent="0.4">
      <c r="A201" s="47" t="str">
        <f t="shared" si="70"/>
        <v>x</v>
      </c>
      <c r="B201" s="2">
        <f t="shared" si="71"/>
        <v>0</v>
      </c>
      <c r="C201" s="33" t="str">
        <f t="shared" si="72"/>
        <v/>
      </c>
      <c r="D201" s="34" t="str">
        <f t="shared" si="73"/>
        <v/>
      </c>
      <c r="E201" s="3" t="str">
        <f t="shared" si="90"/>
        <v/>
      </c>
      <c r="F201" s="4" t="str">
        <f t="shared" si="91"/>
        <v/>
      </c>
      <c r="G201" s="41" t="str">
        <f t="shared" si="74"/>
        <v/>
      </c>
      <c r="H201" s="7" t="str">
        <f t="shared" si="92"/>
        <v/>
      </c>
      <c r="I201" s="39" t="str">
        <f t="shared" si="75"/>
        <v/>
      </c>
      <c r="J201" s="73" t="str">
        <f t="shared" si="64"/>
        <v/>
      </c>
      <c r="K201" s="55" t="str">
        <f t="shared" si="65"/>
        <v/>
      </c>
      <c r="L201" s="117">
        <f t="shared" si="83"/>
        <v>51471</v>
      </c>
      <c r="M201" s="117">
        <f t="shared" si="84"/>
        <v>51501</v>
      </c>
      <c r="N201" s="87">
        <f t="shared" si="76"/>
        <v>0</v>
      </c>
      <c r="O201" s="95">
        <f t="shared" si="85"/>
        <v>0</v>
      </c>
      <c r="P201" s="2">
        <f t="shared" si="77"/>
        <v>0</v>
      </c>
      <c r="Q201" s="33" t="str">
        <f t="shared" si="86"/>
        <v/>
      </c>
      <c r="R201" s="34" t="str">
        <f t="shared" si="87"/>
        <v/>
      </c>
      <c r="S201" s="3" t="str">
        <f t="shared" si="66"/>
        <v/>
      </c>
      <c r="T201" s="4" t="str">
        <f t="shared" si="78"/>
        <v/>
      </c>
      <c r="U201" s="41" t="str">
        <f t="shared" si="88"/>
        <v/>
      </c>
      <c r="V201" s="7" t="str">
        <f t="shared" si="79"/>
        <v/>
      </c>
      <c r="W201" s="74" t="str">
        <f t="shared" si="80"/>
        <v/>
      </c>
      <c r="X201" s="55" t="str">
        <f t="shared" si="81"/>
        <v/>
      </c>
      <c r="Y201" s="105" t="str">
        <f t="shared" si="82"/>
        <v/>
      </c>
      <c r="Z201" s="9" t="str">
        <f t="shared" si="67"/>
        <v/>
      </c>
      <c r="AA201" s="40" t="str">
        <f t="shared" si="89"/>
        <v/>
      </c>
      <c r="AB201" s="58" t="str">
        <f t="shared" si="68"/>
        <v/>
      </c>
      <c r="AC201" s="6" t="str">
        <f t="shared" si="69"/>
        <v/>
      </c>
    </row>
    <row r="202" spans="1:29" s="1" customFormat="1" ht="13.15" x14ac:dyDescent="0.4">
      <c r="A202" s="47" t="str">
        <f t="shared" si="70"/>
        <v>x</v>
      </c>
      <c r="B202" s="2">
        <f t="shared" si="71"/>
        <v>0</v>
      </c>
      <c r="C202" s="33" t="str">
        <f t="shared" si="72"/>
        <v/>
      </c>
      <c r="D202" s="34" t="str">
        <f t="shared" si="73"/>
        <v/>
      </c>
      <c r="E202" s="3" t="str">
        <f t="shared" si="90"/>
        <v/>
      </c>
      <c r="F202" s="4" t="str">
        <f t="shared" si="91"/>
        <v/>
      </c>
      <c r="G202" s="41" t="str">
        <f t="shared" si="74"/>
        <v/>
      </c>
      <c r="H202" s="7" t="str">
        <f t="shared" si="92"/>
        <v/>
      </c>
      <c r="I202" s="39" t="str">
        <f t="shared" si="75"/>
        <v/>
      </c>
      <c r="J202" s="73" t="str">
        <f t="shared" si="64"/>
        <v/>
      </c>
      <c r="K202" s="55" t="str">
        <f t="shared" si="65"/>
        <v/>
      </c>
      <c r="L202" s="117">
        <f t="shared" si="83"/>
        <v>51502</v>
      </c>
      <c r="M202" s="117">
        <f t="shared" si="84"/>
        <v>51532</v>
      </c>
      <c r="N202" s="87">
        <f t="shared" si="76"/>
        <v>0</v>
      </c>
      <c r="O202" s="95">
        <f t="shared" si="85"/>
        <v>0</v>
      </c>
      <c r="P202" s="2">
        <f t="shared" si="77"/>
        <v>0</v>
      </c>
      <c r="Q202" s="33" t="str">
        <f t="shared" si="86"/>
        <v/>
      </c>
      <c r="R202" s="34" t="str">
        <f t="shared" si="87"/>
        <v/>
      </c>
      <c r="S202" s="3" t="str">
        <f t="shared" si="66"/>
        <v/>
      </c>
      <c r="T202" s="4" t="str">
        <f t="shared" si="78"/>
        <v/>
      </c>
      <c r="U202" s="41" t="str">
        <f t="shared" si="88"/>
        <v/>
      </c>
      <c r="V202" s="7" t="str">
        <f t="shared" si="79"/>
        <v/>
      </c>
      <c r="W202" s="74" t="str">
        <f t="shared" si="80"/>
        <v/>
      </c>
      <c r="X202" s="55" t="str">
        <f t="shared" si="81"/>
        <v/>
      </c>
      <c r="Y202" s="105" t="str">
        <f t="shared" si="82"/>
        <v/>
      </c>
      <c r="Z202" s="9" t="str">
        <f t="shared" si="67"/>
        <v/>
      </c>
      <c r="AA202" s="40" t="str">
        <f t="shared" si="89"/>
        <v/>
      </c>
      <c r="AB202" s="58" t="str">
        <f t="shared" si="68"/>
        <v/>
      </c>
      <c r="AC202" s="6" t="str">
        <f t="shared" si="69"/>
        <v/>
      </c>
    </row>
    <row r="203" spans="1:29" s="1" customFormat="1" ht="13.15" x14ac:dyDescent="0.4">
      <c r="A203" s="47" t="str">
        <f t="shared" si="70"/>
        <v>x</v>
      </c>
      <c r="B203" s="2">
        <f t="shared" si="71"/>
        <v>0</v>
      </c>
      <c r="C203" s="33" t="str">
        <f t="shared" si="72"/>
        <v/>
      </c>
      <c r="D203" s="34" t="str">
        <f t="shared" si="73"/>
        <v/>
      </c>
      <c r="E203" s="3" t="str">
        <f t="shared" si="90"/>
        <v/>
      </c>
      <c r="F203" s="4" t="str">
        <f t="shared" si="91"/>
        <v/>
      </c>
      <c r="G203" s="41" t="str">
        <f t="shared" si="74"/>
        <v/>
      </c>
      <c r="H203" s="7" t="str">
        <f t="shared" si="92"/>
        <v/>
      </c>
      <c r="I203" s="39" t="str">
        <f t="shared" si="75"/>
        <v/>
      </c>
      <c r="J203" s="73" t="str">
        <f t="shared" si="64"/>
        <v/>
      </c>
      <c r="K203" s="55" t="str">
        <f t="shared" si="65"/>
        <v/>
      </c>
      <c r="L203" s="117">
        <f t="shared" si="83"/>
        <v>51533</v>
      </c>
      <c r="M203" s="117">
        <f t="shared" si="84"/>
        <v>51560</v>
      </c>
      <c r="N203" s="87">
        <f t="shared" si="76"/>
        <v>0</v>
      </c>
      <c r="O203" s="95">
        <f t="shared" si="85"/>
        <v>0</v>
      </c>
      <c r="P203" s="2">
        <f t="shared" si="77"/>
        <v>0</v>
      </c>
      <c r="Q203" s="33" t="str">
        <f t="shared" si="86"/>
        <v/>
      </c>
      <c r="R203" s="34" t="str">
        <f t="shared" si="87"/>
        <v/>
      </c>
      <c r="S203" s="3" t="str">
        <f t="shared" si="66"/>
        <v/>
      </c>
      <c r="T203" s="4" t="str">
        <f t="shared" si="78"/>
        <v/>
      </c>
      <c r="U203" s="41" t="str">
        <f t="shared" si="88"/>
        <v/>
      </c>
      <c r="V203" s="7" t="str">
        <f t="shared" si="79"/>
        <v/>
      </c>
      <c r="W203" s="74" t="str">
        <f t="shared" si="80"/>
        <v/>
      </c>
      <c r="X203" s="55" t="str">
        <f t="shared" si="81"/>
        <v/>
      </c>
      <c r="Y203" s="105" t="str">
        <f t="shared" si="82"/>
        <v/>
      </c>
      <c r="Z203" s="9" t="str">
        <f t="shared" si="67"/>
        <v/>
      </c>
      <c r="AA203" s="40" t="str">
        <f t="shared" si="89"/>
        <v/>
      </c>
      <c r="AB203" s="58" t="str">
        <f t="shared" si="68"/>
        <v/>
      </c>
      <c r="AC203" s="6" t="str">
        <f t="shared" si="69"/>
        <v/>
      </c>
    </row>
    <row r="204" spans="1:29" s="1" customFormat="1" ht="13.15" x14ac:dyDescent="0.4">
      <c r="A204" s="47" t="str">
        <f t="shared" si="70"/>
        <v>x</v>
      </c>
      <c r="B204" s="2">
        <f t="shared" si="71"/>
        <v>0</v>
      </c>
      <c r="C204" s="33" t="str">
        <f t="shared" si="72"/>
        <v/>
      </c>
      <c r="D204" s="34" t="str">
        <f t="shared" si="73"/>
        <v/>
      </c>
      <c r="E204" s="3" t="str">
        <f t="shared" si="90"/>
        <v/>
      </c>
      <c r="F204" s="4" t="str">
        <f t="shared" si="91"/>
        <v/>
      </c>
      <c r="G204" s="41" t="str">
        <f t="shared" si="74"/>
        <v/>
      </c>
      <c r="H204" s="7" t="str">
        <f t="shared" si="92"/>
        <v/>
      </c>
      <c r="I204" s="39" t="str">
        <f t="shared" si="75"/>
        <v/>
      </c>
      <c r="J204" s="73" t="str">
        <f t="shared" si="64"/>
        <v/>
      </c>
      <c r="K204" s="55" t="str">
        <f t="shared" si="65"/>
        <v/>
      </c>
      <c r="L204" s="117">
        <f t="shared" si="83"/>
        <v>51561</v>
      </c>
      <c r="M204" s="117">
        <f t="shared" si="84"/>
        <v>51591</v>
      </c>
      <c r="N204" s="87">
        <f t="shared" si="76"/>
        <v>0</v>
      </c>
      <c r="O204" s="95">
        <f t="shared" si="85"/>
        <v>0</v>
      </c>
      <c r="P204" s="2">
        <f t="shared" si="77"/>
        <v>0</v>
      </c>
      <c r="Q204" s="33" t="str">
        <f t="shared" si="86"/>
        <v/>
      </c>
      <c r="R204" s="34" t="str">
        <f t="shared" si="87"/>
        <v/>
      </c>
      <c r="S204" s="3" t="str">
        <f t="shared" si="66"/>
        <v/>
      </c>
      <c r="T204" s="4" t="str">
        <f t="shared" si="78"/>
        <v/>
      </c>
      <c r="U204" s="41" t="str">
        <f t="shared" si="88"/>
        <v/>
      </c>
      <c r="V204" s="7" t="str">
        <f t="shared" si="79"/>
        <v/>
      </c>
      <c r="W204" s="74" t="str">
        <f t="shared" si="80"/>
        <v/>
      </c>
      <c r="X204" s="55" t="str">
        <f t="shared" si="81"/>
        <v/>
      </c>
      <c r="Y204" s="105" t="str">
        <f t="shared" si="82"/>
        <v/>
      </c>
      <c r="Z204" s="9" t="str">
        <f t="shared" si="67"/>
        <v/>
      </c>
      <c r="AA204" s="40" t="str">
        <f t="shared" si="89"/>
        <v/>
      </c>
      <c r="AB204" s="58" t="str">
        <f t="shared" si="68"/>
        <v/>
      </c>
      <c r="AC204" s="6" t="str">
        <f t="shared" si="69"/>
        <v/>
      </c>
    </row>
    <row r="205" spans="1:29" s="1" customFormat="1" ht="13.15" x14ac:dyDescent="0.4">
      <c r="A205" s="47" t="str">
        <f t="shared" si="70"/>
        <v>x</v>
      </c>
      <c r="B205" s="2">
        <f t="shared" si="71"/>
        <v>0</v>
      </c>
      <c r="C205" s="33" t="str">
        <f t="shared" si="72"/>
        <v/>
      </c>
      <c r="D205" s="34" t="str">
        <f t="shared" si="73"/>
        <v/>
      </c>
      <c r="E205" s="3" t="str">
        <f t="shared" si="90"/>
        <v/>
      </c>
      <c r="F205" s="4" t="str">
        <f t="shared" si="91"/>
        <v/>
      </c>
      <c r="G205" s="41" t="str">
        <f t="shared" si="74"/>
        <v/>
      </c>
      <c r="H205" s="7" t="str">
        <f t="shared" si="92"/>
        <v/>
      </c>
      <c r="I205" s="39" t="str">
        <f t="shared" si="75"/>
        <v/>
      </c>
      <c r="J205" s="73" t="str">
        <f t="shared" si="64"/>
        <v/>
      </c>
      <c r="K205" s="55" t="str">
        <f t="shared" si="65"/>
        <v/>
      </c>
      <c r="L205" s="117">
        <f t="shared" si="83"/>
        <v>51592</v>
      </c>
      <c r="M205" s="117">
        <f t="shared" si="84"/>
        <v>51621</v>
      </c>
      <c r="N205" s="87">
        <f t="shared" si="76"/>
        <v>0</v>
      </c>
      <c r="O205" s="95">
        <f t="shared" si="85"/>
        <v>0</v>
      </c>
      <c r="P205" s="2">
        <f t="shared" si="77"/>
        <v>0</v>
      </c>
      <c r="Q205" s="33" t="str">
        <f t="shared" si="86"/>
        <v/>
      </c>
      <c r="R205" s="34" t="str">
        <f t="shared" si="87"/>
        <v/>
      </c>
      <c r="S205" s="3" t="str">
        <f t="shared" si="66"/>
        <v/>
      </c>
      <c r="T205" s="4" t="str">
        <f t="shared" si="78"/>
        <v/>
      </c>
      <c r="U205" s="41" t="str">
        <f t="shared" si="88"/>
        <v/>
      </c>
      <c r="V205" s="7" t="str">
        <f t="shared" si="79"/>
        <v/>
      </c>
      <c r="W205" s="74" t="str">
        <f t="shared" si="80"/>
        <v/>
      </c>
      <c r="X205" s="55" t="str">
        <f t="shared" si="81"/>
        <v/>
      </c>
      <c r="Y205" s="105" t="str">
        <f t="shared" si="82"/>
        <v/>
      </c>
      <c r="Z205" s="9" t="str">
        <f t="shared" si="67"/>
        <v/>
      </c>
      <c r="AA205" s="40" t="str">
        <f t="shared" si="89"/>
        <v/>
      </c>
      <c r="AB205" s="58" t="str">
        <f t="shared" si="68"/>
        <v/>
      </c>
      <c r="AC205" s="6" t="str">
        <f t="shared" si="69"/>
        <v/>
      </c>
    </row>
    <row r="206" spans="1:29" s="1" customFormat="1" ht="13.15" x14ac:dyDescent="0.4">
      <c r="A206" s="47" t="str">
        <f t="shared" si="70"/>
        <v>x</v>
      </c>
      <c r="B206" s="2">
        <f t="shared" si="71"/>
        <v>0</v>
      </c>
      <c r="C206" s="33" t="str">
        <f t="shared" si="72"/>
        <v/>
      </c>
      <c r="D206" s="34" t="str">
        <f t="shared" si="73"/>
        <v/>
      </c>
      <c r="E206" s="3" t="str">
        <f t="shared" si="90"/>
        <v/>
      </c>
      <c r="F206" s="4" t="str">
        <f t="shared" si="91"/>
        <v/>
      </c>
      <c r="G206" s="41" t="str">
        <f t="shared" si="74"/>
        <v/>
      </c>
      <c r="H206" s="7" t="str">
        <f t="shared" si="92"/>
        <v/>
      </c>
      <c r="I206" s="39" t="str">
        <f t="shared" si="75"/>
        <v/>
      </c>
      <c r="J206" s="73" t="str">
        <f t="shared" ref="J206:J253" si="93">IF(B206&gt;0,-E206-H206,"")</f>
        <v/>
      </c>
      <c r="K206" s="55" t="str">
        <f t="shared" ref="K206:K253" si="94">IF(B206=0,"",IF(C206+F206&lt;0,+C206+F206,0))</f>
        <v/>
      </c>
      <c r="L206" s="117">
        <f t="shared" si="83"/>
        <v>51622</v>
      </c>
      <c r="M206" s="117">
        <f t="shared" si="84"/>
        <v>51652</v>
      </c>
      <c r="N206" s="87">
        <f t="shared" si="76"/>
        <v>0</v>
      </c>
      <c r="O206" s="95">
        <f t="shared" si="85"/>
        <v>0</v>
      </c>
      <c r="P206" s="2">
        <f t="shared" si="77"/>
        <v>0</v>
      </c>
      <c r="Q206" s="33" t="str">
        <f t="shared" si="86"/>
        <v/>
      </c>
      <c r="R206" s="34" t="str">
        <f t="shared" si="87"/>
        <v/>
      </c>
      <c r="S206" s="3" t="str">
        <f t="shared" ref="S206:S253" si="95">IF(P206&gt;0,+Q206*$E$6/12,"")</f>
        <v/>
      </c>
      <c r="T206" s="4" t="str">
        <f t="shared" si="78"/>
        <v/>
      </c>
      <c r="U206" s="41" t="str">
        <f t="shared" si="88"/>
        <v/>
      </c>
      <c r="V206" s="7" t="str">
        <f t="shared" si="79"/>
        <v/>
      </c>
      <c r="W206" s="74" t="str">
        <f t="shared" si="80"/>
        <v/>
      </c>
      <c r="X206" s="55" t="str">
        <f t="shared" si="81"/>
        <v/>
      </c>
      <c r="Y206" s="105" t="str">
        <f t="shared" si="82"/>
        <v/>
      </c>
      <c r="Z206" s="9" t="str">
        <f t="shared" ref="Z206:Z253" si="96">IF(B206&gt;0,+$Z$12*AA206/12,"")</f>
        <v/>
      </c>
      <c r="AA206" s="40" t="str">
        <f t="shared" si="89"/>
        <v/>
      </c>
      <c r="AB206" s="58" t="str">
        <f t="shared" ref="AB206:AB253" si="97">IF(B206&gt;0,IF(Z206-$AC$8&lt;=0,0,-(Z206-$AC$8)*$I$8),"")</f>
        <v/>
      </c>
      <c r="AC206" s="6" t="str">
        <f t="shared" ref="AC206:AC253" si="98">IF(B206&gt;0,+Z206+AB206,"")</f>
        <v/>
      </c>
    </row>
    <row r="207" spans="1:29" s="1" customFormat="1" ht="13.15" x14ac:dyDescent="0.4">
      <c r="A207" s="47" t="str">
        <f t="shared" ref="A207:A253" si="99">IF(B207=0,"x","")</f>
        <v>x</v>
      </c>
      <c r="B207" s="2">
        <f t="shared" ref="B207:B253" si="100">IF(B206=0,0,IF(EOMONTH(B206,0)+1&lt;=$C$7,EOMONTH(B206,0)+1,0))</f>
        <v>0</v>
      </c>
      <c r="C207" s="33" t="str">
        <f t="shared" ref="C207:C253" si="101">IF(B207&gt;0,(+C206+F206)*$J$4*N207,"")</f>
        <v/>
      </c>
      <c r="D207" s="34" t="str">
        <f t="shared" ref="D207:D253" si="102">IF(B207=0,"",IF(C207+E207+D206&gt;0,(-C207-C207*$E$6/12)*N207,+D206*N207))</f>
        <v/>
      </c>
      <c r="E207" s="3" t="str">
        <f t="shared" si="90"/>
        <v/>
      </c>
      <c r="F207" s="4" t="str">
        <f t="shared" si="91"/>
        <v/>
      </c>
      <c r="G207" s="41" t="str">
        <f t="shared" ref="G207:G253" si="103">IF(B207&gt;0,+G206*N207,"")</f>
        <v/>
      </c>
      <c r="H207" s="7" t="str">
        <f t="shared" si="92"/>
        <v/>
      </c>
      <c r="I207" s="39" t="str">
        <f t="shared" ref="I207:I253" si="104">IF(B207&gt;0,(W207-J207)*O207,"")</f>
        <v/>
      </c>
      <c r="J207" s="73" t="str">
        <f t="shared" si="93"/>
        <v/>
      </c>
      <c r="K207" s="55" t="str">
        <f t="shared" si="94"/>
        <v/>
      </c>
      <c r="L207" s="117">
        <f t="shared" si="83"/>
        <v>51653</v>
      </c>
      <c r="M207" s="117">
        <f t="shared" si="84"/>
        <v>51682</v>
      </c>
      <c r="N207" s="87">
        <f t="shared" ref="N207:N253" si="105">IF(A207="x",0,IF(C206+F206&lt;0,1,0))</f>
        <v>0</v>
      </c>
      <c r="O207" s="95">
        <f t="shared" si="85"/>
        <v>0</v>
      </c>
      <c r="P207" s="2">
        <f t="shared" ref="P207:P253" si="106">IF(P206=0,0,IF(EOMONTH(P206,0)+1&lt;=$C$7,EOMONTH(P206,0)+1,0))</f>
        <v>0</v>
      </c>
      <c r="Q207" s="33" t="str">
        <f t="shared" si="86"/>
        <v/>
      </c>
      <c r="R207" s="34" t="str">
        <f t="shared" si="87"/>
        <v/>
      </c>
      <c r="S207" s="3" t="str">
        <f t="shared" si="95"/>
        <v/>
      </c>
      <c r="T207" s="4" t="str">
        <f t="shared" ref="T207:T253" si="107">IF(P207&gt;0,+R207+S207,"")</f>
        <v/>
      </c>
      <c r="U207" s="41" t="str">
        <f t="shared" si="88"/>
        <v/>
      </c>
      <c r="V207" s="7" t="str">
        <f t="shared" ref="V207:V253" si="108">IF(P207&gt;0,-S207*U207/12,"")</f>
        <v/>
      </c>
      <c r="W207" s="74" t="str">
        <f t="shared" ref="W207:W253" si="109">IF(P207&gt;0,-S207-V207,"")</f>
        <v/>
      </c>
      <c r="X207" s="55" t="str">
        <f t="shared" ref="X207:X253" si="110">IF(P207=0,"",IF(Q207+T207&lt;0,+Q207+T207,0))</f>
        <v/>
      </c>
      <c r="Y207" s="105" t="str">
        <f t="shared" ref="Y207:Y253" si="111">IF(N207=1,EOMONTH(B207,0),IF(AND(O207=1,$J$4=0),EOMONTH(B207,0),""))</f>
        <v/>
      </c>
      <c r="Z207" s="9" t="str">
        <f t="shared" si="96"/>
        <v/>
      </c>
      <c r="AA207" s="40" t="str">
        <f t="shared" si="89"/>
        <v/>
      </c>
      <c r="AB207" s="58" t="str">
        <f t="shared" si="97"/>
        <v/>
      </c>
      <c r="AC207" s="6" t="str">
        <f t="shared" si="98"/>
        <v/>
      </c>
    </row>
    <row r="208" spans="1:29" s="1" customFormat="1" ht="13.15" x14ac:dyDescent="0.4">
      <c r="A208" s="47" t="str">
        <f t="shared" si="99"/>
        <v>x</v>
      </c>
      <c r="B208" s="2">
        <f t="shared" si="100"/>
        <v>0</v>
      </c>
      <c r="C208" s="33" t="str">
        <f t="shared" si="101"/>
        <v/>
      </c>
      <c r="D208" s="34" t="str">
        <f t="shared" si="102"/>
        <v/>
      </c>
      <c r="E208" s="3" t="str">
        <f t="shared" si="90"/>
        <v/>
      </c>
      <c r="F208" s="4" t="str">
        <f t="shared" si="91"/>
        <v/>
      </c>
      <c r="G208" s="41" t="str">
        <f t="shared" si="103"/>
        <v/>
      </c>
      <c r="H208" s="7" t="str">
        <f t="shared" si="92"/>
        <v/>
      </c>
      <c r="I208" s="39" t="str">
        <f t="shared" si="104"/>
        <v/>
      </c>
      <c r="J208" s="73" t="str">
        <f t="shared" si="93"/>
        <v/>
      </c>
      <c r="K208" s="55" t="str">
        <f t="shared" si="94"/>
        <v/>
      </c>
      <c r="L208" s="117">
        <f t="shared" ref="L208:L253" si="112">+M207+1</f>
        <v>51683</v>
      </c>
      <c r="M208" s="117">
        <f t="shared" ref="M208:M253" si="113">EOMONTH(L208,0)</f>
        <v>51713</v>
      </c>
      <c r="N208" s="87">
        <f t="shared" si="105"/>
        <v>0</v>
      </c>
      <c r="O208" s="95">
        <f t="shared" ref="O208:O253" si="114">IF(A208="x",0,IF(+Q207+T207&lt;0,1,0))</f>
        <v>0</v>
      </c>
      <c r="P208" s="2">
        <f t="shared" si="106"/>
        <v>0</v>
      </c>
      <c r="Q208" s="33" t="str">
        <f t="shared" ref="Q208:Q253" si="115">IF(P208&gt;0,(+Q207+T207)*O208,"")</f>
        <v/>
      </c>
      <c r="R208" s="34" t="str">
        <f t="shared" ref="R208:R253" si="116">IF(P208=0,"",IF(Q208+S208+R207&gt;0,(-Q208-Q208*$S$6/12)*O208,+R207*O208))</f>
        <v/>
      </c>
      <c r="S208" s="3" t="str">
        <f t="shared" si="95"/>
        <v/>
      </c>
      <c r="T208" s="4" t="str">
        <f t="shared" si="107"/>
        <v/>
      </c>
      <c r="U208" s="41" t="str">
        <f t="shared" ref="U208:U253" si="117">IF(P208&gt;0,+U207*O208,"")</f>
        <v/>
      </c>
      <c r="V208" s="7" t="str">
        <f t="shared" si="108"/>
        <v/>
      </c>
      <c r="W208" s="74" t="str">
        <f t="shared" si="109"/>
        <v/>
      </c>
      <c r="X208" s="55" t="str">
        <f t="shared" si="110"/>
        <v/>
      </c>
      <c r="Y208" s="105" t="str">
        <f t="shared" si="111"/>
        <v/>
      </c>
      <c r="Z208" s="9" t="str">
        <f t="shared" si="96"/>
        <v/>
      </c>
      <c r="AA208" s="40" t="str">
        <f t="shared" ref="AA208:AA253" si="118">IF(B208&gt;0,+AA207*O208,"")</f>
        <v/>
      </c>
      <c r="AB208" s="58" t="str">
        <f t="shared" si="97"/>
        <v/>
      </c>
      <c r="AC208" s="6" t="str">
        <f t="shared" si="98"/>
        <v/>
      </c>
    </row>
    <row r="209" spans="1:29" s="1" customFormat="1" ht="13.15" x14ac:dyDescent="0.4">
      <c r="A209" s="47" t="str">
        <f t="shared" si="99"/>
        <v>x</v>
      </c>
      <c r="B209" s="2">
        <f t="shared" si="100"/>
        <v>0</v>
      </c>
      <c r="C209" s="33" t="str">
        <f t="shared" si="101"/>
        <v/>
      </c>
      <c r="D209" s="34" t="str">
        <f t="shared" si="102"/>
        <v/>
      </c>
      <c r="E209" s="3" t="str">
        <f t="shared" si="90"/>
        <v/>
      </c>
      <c r="F209" s="4" t="str">
        <f t="shared" si="91"/>
        <v/>
      </c>
      <c r="G209" s="41" t="str">
        <f t="shared" si="103"/>
        <v/>
      </c>
      <c r="H209" s="7" t="str">
        <f t="shared" si="92"/>
        <v/>
      </c>
      <c r="I209" s="39" t="str">
        <f t="shared" si="104"/>
        <v/>
      </c>
      <c r="J209" s="73" t="str">
        <f t="shared" si="93"/>
        <v/>
      </c>
      <c r="K209" s="55" t="str">
        <f t="shared" si="94"/>
        <v/>
      </c>
      <c r="L209" s="117">
        <f t="shared" si="112"/>
        <v>51714</v>
      </c>
      <c r="M209" s="117">
        <f t="shared" si="113"/>
        <v>51744</v>
      </c>
      <c r="N209" s="87">
        <f t="shared" si="105"/>
        <v>0</v>
      </c>
      <c r="O209" s="95">
        <f t="shared" si="114"/>
        <v>0</v>
      </c>
      <c r="P209" s="2">
        <f t="shared" si="106"/>
        <v>0</v>
      </c>
      <c r="Q209" s="33" t="str">
        <f t="shared" si="115"/>
        <v/>
      </c>
      <c r="R209" s="34" t="str">
        <f t="shared" si="116"/>
        <v/>
      </c>
      <c r="S209" s="3" t="str">
        <f t="shared" si="95"/>
        <v/>
      </c>
      <c r="T209" s="4" t="str">
        <f t="shared" si="107"/>
        <v/>
      </c>
      <c r="U209" s="41" t="str">
        <f t="shared" si="117"/>
        <v/>
      </c>
      <c r="V209" s="7" t="str">
        <f t="shared" si="108"/>
        <v/>
      </c>
      <c r="W209" s="74" t="str">
        <f t="shared" si="109"/>
        <v/>
      </c>
      <c r="X209" s="55" t="str">
        <f t="shared" si="110"/>
        <v/>
      </c>
      <c r="Y209" s="105" t="str">
        <f t="shared" si="111"/>
        <v/>
      </c>
      <c r="Z209" s="9" t="str">
        <f t="shared" si="96"/>
        <v/>
      </c>
      <c r="AA209" s="40" t="str">
        <f t="shared" si="118"/>
        <v/>
      </c>
      <c r="AB209" s="58" t="str">
        <f t="shared" si="97"/>
        <v/>
      </c>
      <c r="AC209" s="6" t="str">
        <f t="shared" si="98"/>
        <v/>
      </c>
    </row>
    <row r="210" spans="1:29" s="1" customFormat="1" ht="13.15" x14ac:dyDescent="0.4">
      <c r="A210" s="47" t="str">
        <f t="shared" si="99"/>
        <v>x</v>
      </c>
      <c r="B210" s="2">
        <f t="shared" si="100"/>
        <v>0</v>
      </c>
      <c r="C210" s="33" t="str">
        <f t="shared" si="101"/>
        <v/>
      </c>
      <c r="D210" s="34" t="str">
        <f t="shared" si="102"/>
        <v/>
      </c>
      <c r="E210" s="3" t="str">
        <f t="shared" si="90"/>
        <v/>
      </c>
      <c r="F210" s="4" t="str">
        <f t="shared" si="91"/>
        <v/>
      </c>
      <c r="G210" s="41" t="str">
        <f t="shared" si="103"/>
        <v/>
      </c>
      <c r="H210" s="7" t="str">
        <f t="shared" si="92"/>
        <v/>
      </c>
      <c r="I210" s="39" t="str">
        <f t="shared" si="104"/>
        <v/>
      </c>
      <c r="J210" s="73" t="str">
        <f t="shared" si="93"/>
        <v/>
      </c>
      <c r="K210" s="55" t="str">
        <f t="shared" si="94"/>
        <v/>
      </c>
      <c r="L210" s="117">
        <f t="shared" si="112"/>
        <v>51745</v>
      </c>
      <c r="M210" s="117">
        <f t="shared" si="113"/>
        <v>51774</v>
      </c>
      <c r="N210" s="87">
        <f t="shared" si="105"/>
        <v>0</v>
      </c>
      <c r="O210" s="95">
        <f t="shared" si="114"/>
        <v>0</v>
      </c>
      <c r="P210" s="2">
        <f t="shared" si="106"/>
        <v>0</v>
      </c>
      <c r="Q210" s="33" t="str">
        <f t="shared" si="115"/>
        <v/>
      </c>
      <c r="R210" s="34" t="str">
        <f t="shared" si="116"/>
        <v/>
      </c>
      <c r="S210" s="3" t="str">
        <f t="shared" si="95"/>
        <v/>
      </c>
      <c r="T210" s="4" t="str">
        <f t="shared" si="107"/>
        <v/>
      </c>
      <c r="U210" s="41" t="str">
        <f t="shared" si="117"/>
        <v/>
      </c>
      <c r="V210" s="7" t="str">
        <f t="shared" si="108"/>
        <v/>
      </c>
      <c r="W210" s="74" t="str">
        <f t="shared" si="109"/>
        <v/>
      </c>
      <c r="X210" s="55" t="str">
        <f t="shared" si="110"/>
        <v/>
      </c>
      <c r="Y210" s="105" t="str">
        <f t="shared" si="111"/>
        <v/>
      </c>
      <c r="Z210" s="9" t="str">
        <f t="shared" si="96"/>
        <v/>
      </c>
      <c r="AA210" s="40" t="str">
        <f t="shared" si="118"/>
        <v/>
      </c>
      <c r="AB210" s="58" t="str">
        <f t="shared" si="97"/>
        <v/>
      </c>
      <c r="AC210" s="6" t="str">
        <f t="shared" si="98"/>
        <v/>
      </c>
    </row>
    <row r="211" spans="1:29" s="1" customFormat="1" ht="13.15" x14ac:dyDescent="0.4">
      <c r="A211" s="47" t="str">
        <f t="shared" si="99"/>
        <v>x</v>
      </c>
      <c r="B211" s="2">
        <f t="shared" si="100"/>
        <v>0</v>
      </c>
      <c r="C211" s="33" t="str">
        <f t="shared" si="101"/>
        <v/>
      </c>
      <c r="D211" s="34" t="str">
        <f t="shared" si="102"/>
        <v/>
      </c>
      <c r="E211" s="3" t="str">
        <f t="shared" si="90"/>
        <v/>
      </c>
      <c r="F211" s="4" t="str">
        <f t="shared" si="91"/>
        <v/>
      </c>
      <c r="G211" s="41" t="str">
        <f t="shared" si="103"/>
        <v/>
      </c>
      <c r="H211" s="7" t="str">
        <f t="shared" si="92"/>
        <v/>
      </c>
      <c r="I211" s="39" t="str">
        <f t="shared" si="104"/>
        <v/>
      </c>
      <c r="J211" s="73" t="str">
        <f t="shared" si="93"/>
        <v/>
      </c>
      <c r="K211" s="55" t="str">
        <f t="shared" si="94"/>
        <v/>
      </c>
      <c r="L211" s="117">
        <f t="shared" si="112"/>
        <v>51775</v>
      </c>
      <c r="M211" s="117">
        <f t="shared" si="113"/>
        <v>51805</v>
      </c>
      <c r="N211" s="87">
        <f t="shared" si="105"/>
        <v>0</v>
      </c>
      <c r="O211" s="95">
        <f t="shared" si="114"/>
        <v>0</v>
      </c>
      <c r="P211" s="2">
        <f t="shared" si="106"/>
        <v>0</v>
      </c>
      <c r="Q211" s="33" t="str">
        <f t="shared" si="115"/>
        <v/>
      </c>
      <c r="R211" s="34" t="str">
        <f t="shared" si="116"/>
        <v/>
      </c>
      <c r="S211" s="3" t="str">
        <f t="shared" si="95"/>
        <v/>
      </c>
      <c r="T211" s="4" t="str">
        <f t="shared" si="107"/>
        <v/>
      </c>
      <c r="U211" s="41" t="str">
        <f t="shared" si="117"/>
        <v/>
      </c>
      <c r="V211" s="7" t="str">
        <f t="shared" si="108"/>
        <v/>
      </c>
      <c r="W211" s="74" t="str">
        <f t="shared" si="109"/>
        <v/>
      </c>
      <c r="X211" s="55" t="str">
        <f t="shared" si="110"/>
        <v/>
      </c>
      <c r="Y211" s="105" t="str">
        <f t="shared" si="111"/>
        <v/>
      </c>
      <c r="Z211" s="9" t="str">
        <f t="shared" si="96"/>
        <v/>
      </c>
      <c r="AA211" s="40" t="str">
        <f t="shared" si="118"/>
        <v/>
      </c>
      <c r="AB211" s="58" t="str">
        <f t="shared" si="97"/>
        <v/>
      </c>
      <c r="AC211" s="6" t="str">
        <f t="shared" si="98"/>
        <v/>
      </c>
    </row>
    <row r="212" spans="1:29" s="1" customFormat="1" ht="13.15" x14ac:dyDescent="0.4">
      <c r="A212" s="47" t="str">
        <f t="shared" si="99"/>
        <v>x</v>
      </c>
      <c r="B212" s="2">
        <f t="shared" si="100"/>
        <v>0</v>
      </c>
      <c r="C212" s="33" t="str">
        <f t="shared" si="101"/>
        <v/>
      </c>
      <c r="D212" s="34" t="str">
        <f t="shared" si="102"/>
        <v/>
      </c>
      <c r="E212" s="3" t="str">
        <f t="shared" si="90"/>
        <v/>
      </c>
      <c r="F212" s="4" t="str">
        <f t="shared" si="91"/>
        <v/>
      </c>
      <c r="G212" s="41" t="str">
        <f t="shared" si="103"/>
        <v/>
      </c>
      <c r="H212" s="7" t="str">
        <f t="shared" si="92"/>
        <v/>
      </c>
      <c r="I212" s="39" t="str">
        <f t="shared" si="104"/>
        <v/>
      </c>
      <c r="J212" s="73" t="str">
        <f t="shared" si="93"/>
        <v/>
      </c>
      <c r="K212" s="55" t="str">
        <f t="shared" si="94"/>
        <v/>
      </c>
      <c r="L212" s="117">
        <f t="shared" si="112"/>
        <v>51806</v>
      </c>
      <c r="M212" s="117">
        <f t="shared" si="113"/>
        <v>51835</v>
      </c>
      <c r="N212" s="87">
        <f t="shared" si="105"/>
        <v>0</v>
      </c>
      <c r="O212" s="95">
        <f t="shared" si="114"/>
        <v>0</v>
      </c>
      <c r="P212" s="2">
        <f t="shared" si="106"/>
        <v>0</v>
      </c>
      <c r="Q212" s="33" t="str">
        <f t="shared" si="115"/>
        <v/>
      </c>
      <c r="R212" s="34" t="str">
        <f t="shared" si="116"/>
        <v/>
      </c>
      <c r="S212" s="3" t="str">
        <f t="shared" si="95"/>
        <v/>
      </c>
      <c r="T212" s="4" t="str">
        <f t="shared" si="107"/>
        <v/>
      </c>
      <c r="U212" s="41" t="str">
        <f t="shared" si="117"/>
        <v/>
      </c>
      <c r="V212" s="7" t="str">
        <f t="shared" si="108"/>
        <v/>
      </c>
      <c r="W212" s="74" t="str">
        <f t="shared" si="109"/>
        <v/>
      </c>
      <c r="X212" s="55" t="str">
        <f t="shared" si="110"/>
        <v/>
      </c>
      <c r="Y212" s="105" t="str">
        <f t="shared" si="111"/>
        <v/>
      </c>
      <c r="Z212" s="9" t="str">
        <f t="shared" si="96"/>
        <v/>
      </c>
      <c r="AA212" s="40" t="str">
        <f t="shared" si="118"/>
        <v/>
      </c>
      <c r="AB212" s="58" t="str">
        <f t="shared" si="97"/>
        <v/>
      </c>
      <c r="AC212" s="6" t="str">
        <f t="shared" si="98"/>
        <v/>
      </c>
    </row>
    <row r="213" spans="1:29" s="1" customFormat="1" ht="13.15" x14ac:dyDescent="0.4">
      <c r="A213" s="47" t="str">
        <f t="shared" si="99"/>
        <v>x</v>
      </c>
      <c r="B213" s="2">
        <f t="shared" si="100"/>
        <v>0</v>
      </c>
      <c r="C213" s="33" t="str">
        <f t="shared" si="101"/>
        <v/>
      </c>
      <c r="D213" s="34" t="str">
        <f t="shared" si="102"/>
        <v/>
      </c>
      <c r="E213" s="3" t="str">
        <f t="shared" si="90"/>
        <v/>
      </c>
      <c r="F213" s="4" t="str">
        <f t="shared" si="91"/>
        <v/>
      </c>
      <c r="G213" s="41" t="str">
        <f t="shared" si="103"/>
        <v/>
      </c>
      <c r="H213" s="7" t="str">
        <f t="shared" si="92"/>
        <v/>
      </c>
      <c r="I213" s="39" t="str">
        <f t="shared" si="104"/>
        <v/>
      </c>
      <c r="J213" s="73" t="str">
        <f t="shared" si="93"/>
        <v/>
      </c>
      <c r="K213" s="55" t="str">
        <f t="shared" si="94"/>
        <v/>
      </c>
      <c r="L213" s="117">
        <f t="shared" si="112"/>
        <v>51836</v>
      </c>
      <c r="M213" s="117">
        <f t="shared" si="113"/>
        <v>51866</v>
      </c>
      <c r="N213" s="87">
        <f t="shared" si="105"/>
        <v>0</v>
      </c>
      <c r="O213" s="95">
        <f t="shared" si="114"/>
        <v>0</v>
      </c>
      <c r="P213" s="2">
        <f t="shared" si="106"/>
        <v>0</v>
      </c>
      <c r="Q213" s="33" t="str">
        <f t="shared" si="115"/>
        <v/>
      </c>
      <c r="R213" s="34" t="str">
        <f t="shared" si="116"/>
        <v/>
      </c>
      <c r="S213" s="3" t="str">
        <f t="shared" si="95"/>
        <v/>
      </c>
      <c r="T213" s="4" t="str">
        <f t="shared" si="107"/>
        <v/>
      </c>
      <c r="U213" s="41" t="str">
        <f t="shared" si="117"/>
        <v/>
      </c>
      <c r="V213" s="7" t="str">
        <f t="shared" si="108"/>
        <v/>
      </c>
      <c r="W213" s="74" t="str">
        <f t="shared" si="109"/>
        <v/>
      </c>
      <c r="X213" s="55" t="str">
        <f t="shared" si="110"/>
        <v/>
      </c>
      <c r="Y213" s="105" t="str">
        <f t="shared" si="111"/>
        <v/>
      </c>
      <c r="Z213" s="9" t="str">
        <f t="shared" si="96"/>
        <v/>
      </c>
      <c r="AA213" s="40" t="str">
        <f t="shared" si="118"/>
        <v/>
      </c>
      <c r="AB213" s="58" t="str">
        <f t="shared" si="97"/>
        <v/>
      </c>
      <c r="AC213" s="6" t="str">
        <f t="shared" si="98"/>
        <v/>
      </c>
    </row>
    <row r="214" spans="1:29" s="1" customFormat="1" ht="13.15" x14ac:dyDescent="0.4">
      <c r="A214" s="47" t="str">
        <f t="shared" si="99"/>
        <v>x</v>
      </c>
      <c r="B214" s="2">
        <f t="shared" si="100"/>
        <v>0</v>
      </c>
      <c r="C214" s="33" t="str">
        <f t="shared" si="101"/>
        <v/>
      </c>
      <c r="D214" s="34" t="str">
        <f t="shared" si="102"/>
        <v/>
      </c>
      <c r="E214" s="3" t="str">
        <f t="shared" si="90"/>
        <v/>
      </c>
      <c r="F214" s="4" t="str">
        <f t="shared" si="91"/>
        <v/>
      </c>
      <c r="G214" s="41" t="str">
        <f t="shared" si="103"/>
        <v/>
      </c>
      <c r="H214" s="7" t="str">
        <f t="shared" si="92"/>
        <v/>
      </c>
      <c r="I214" s="39" t="str">
        <f t="shared" si="104"/>
        <v/>
      </c>
      <c r="J214" s="73" t="str">
        <f t="shared" si="93"/>
        <v/>
      </c>
      <c r="K214" s="55" t="str">
        <f t="shared" si="94"/>
        <v/>
      </c>
      <c r="L214" s="117">
        <f t="shared" si="112"/>
        <v>51867</v>
      </c>
      <c r="M214" s="117">
        <f t="shared" si="113"/>
        <v>51897</v>
      </c>
      <c r="N214" s="87">
        <f t="shared" si="105"/>
        <v>0</v>
      </c>
      <c r="O214" s="95">
        <f t="shared" si="114"/>
        <v>0</v>
      </c>
      <c r="P214" s="2">
        <f t="shared" si="106"/>
        <v>0</v>
      </c>
      <c r="Q214" s="33" t="str">
        <f t="shared" si="115"/>
        <v/>
      </c>
      <c r="R214" s="34" t="str">
        <f t="shared" si="116"/>
        <v/>
      </c>
      <c r="S214" s="3" t="str">
        <f t="shared" si="95"/>
        <v/>
      </c>
      <c r="T214" s="4" t="str">
        <f t="shared" si="107"/>
        <v/>
      </c>
      <c r="U214" s="41" t="str">
        <f t="shared" si="117"/>
        <v/>
      </c>
      <c r="V214" s="7" t="str">
        <f t="shared" si="108"/>
        <v/>
      </c>
      <c r="W214" s="74" t="str">
        <f t="shared" si="109"/>
        <v/>
      </c>
      <c r="X214" s="55" t="str">
        <f t="shared" si="110"/>
        <v/>
      </c>
      <c r="Y214" s="105" t="str">
        <f t="shared" si="111"/>
        <v/>
      </c>
      <c r="Z214" s="9" t="str">
        <f t="shared" si="96"/>
        <v/>
      </c>
      <c r="AA214" s="40" t="str">
        <f t="shared" si="118"/>
        <v/>
      </c>
      <c r="AB214" s="58" t="str">
        <f t="shared" si="97"/>
        <v/>
      </c>
      <c r="AC214" s="6" t="str">
        <f t="shared" si="98"/>
        <v/>
      </c>
    </row>
    <row r="215" spans="1:29" s="1" customFormat="1" ht="13.15" x14ac:dyDescent="0.4">
      <c r="A215" s="47" t="str">
        <f t="shared" si="99"/>
        <v>x</v>
      </c>
      <c r="B215" s="2">
        <f t="shared" si="100"/>
        <v>0</v>
      </c>
      <c r="C215" s="33" t="str">
        <f t="shared" si="101"/>
        <v/>
      </c>
      <c r="D215" s="34" t="str">
        <f t="shared" si="102"/>
        <v/>
      </c>
      <c r="E215" s="3" t="str">
        <f t="shared" si="90"/>
        <v/>
      </c>
      <c r="F215" s="4" t="str">
        <f t="shared" si="91"/>
        <v/>
      </c>
      <c r="G215" s="41" t="str">
        <f t="shared" si="103"/>
        <v/>
      </c>
      <c r="H215" s="7" t="str">
        <f t="shared" si="92"/>
        <v/>
      </c>
      <c r="I215" s="39" t="str">
        <f t="shared" si="104"/>
        <v/>
      </c>
      <c r="J215" s="73" t="str">
        <f t="shared" si="93"/>
        <v/>
      </c>
      <c r="K215" s="55" t="str">
        <f t="shared" si="94"/>
        <v/>
      </c>
      <c r="L215" s="117">
        <f t="shared" si="112"/>
        <v>51898</v>
      </c>
      <c r="M215" s="117">
        <f t="shared" si="113"/>
        <v>51925</v>
      </c>
      <c r="N215" s="87">
        <f t="shared" si="105"/>
        <v>0</v>
      </c>
      <c r="O215" s="95">
        <f t="shared" si="114"/>
        <v>0</v>
      </c>
      <c r="P215" s="2">
        <f t="shared" si="106"/>
        <v>0</v>
      </c>
      <c r="Q215" s="33" t="str">
        <f t="shared" si="115"/>
        <v/>
      </c>
      <c r="R215" s="34" t="str">
        <f t="shared" si="116"/>
        <v/>
      </c>
      <c r="S215" s="3" t="str">
        <f t="shared" si="95"/>
        <v/>
      </c>
      <c r="T215" s="4" t="str">
        <f t="shared" si="107"/>
        <v/>
      </c>
      <c r="U215" s="41" t="str">
        <f t="shared" si="117"/>
        <v/>
      </c>
      <c r="V215" s="7" t="str">
        <f t="shared" si="108"/>
        <v/>
      </c>
      <c r="W215" s="74" t="str">
        <f t="shared" si="109"/>
        <v/>
      </c>
      <c r="X215" s="55" t="str">
        <f t="shared" si="110"/>
        <v/>
      </c>
      <c r="Y215" s="105" t="str">
        <f t="shared" si="111"/>
        <v/>
      </c>
      <c r="Z215" s="9" t="str">
        <f t="shared" si="96"/>
        <v/>
      </c>
      <c r="AA215" s="40" t="str">
        <f t="shared" si="118"/>
        <v/>
      </c>
      <c r="AB215" s="58" t="str">
        <f t="shared" si="97"/>
        <v/>
      </c>
      <c r="AC215" s="6" t="str">
        <f t="shared" si="98"/>
        <v/>
      </c>
    </row>
    <row r="216" spans="1:29" s="1" customFormat="1" ht="13.15" x14ac:dyDescent="0.4">
      <c r="A216" s="47" t="str">
        <f t="shared" si="99"/>
        <v>x</v>
      </c>
      <c r="B216" s="2">
        <f t="shared" si="100"/>
        <v>0</v>
      </c>
      <c r="C216" s="33" t="str">
        <f t="shared" si="101"/>
        <v/>
      </c>
      <c r="D216" s="34" t="str">
        <f t="shared" si="102"/>
        <v/>
      </c>
      <c r="E216" s="3" t="str">
        <f t="shared" si="90"/>
        <v/>
      </c>
      <c r="F216" s="4" t="str">
        <f t="shared" si="91"/>
        <v/>
      </c>
      <c r="G216" s="41" t="str">
        <f t="shared" si="103"/>
        <v/>
      </c>
      <c r="H216" s="7" t="str">
        <f t="shared" si="92"/>
        <v/>
      </c>
      <c r="I216" s="39" t="str">
        <f t="shared" si="104"/>
        <v/>
      </c>
      <c r="J216" s="73" t="str">
        <f t="shared" si="93"/>
        <v/>
      </c>
      <c r="K216" s="55" t="str">
        <f t="shared" si="94"/>
        <v/>
      </c>
      <c r="L216" s="117">
        <f t="shared" si="112"/>
        <v>51926</v>
      </c>
      <c r="M216" s="117">
        <f t="shared" si="113"/>
        <v>51956</v>
      </c>
      <c r="N216" s="87">
        <f t="shared" si="105"/>
        <v>0</v>
      </c>
      <c r="O216" s="95">
        <f t="shared" si="114"/>
        <v>0</v>
      </c>
      <c r="P216" s="2">
        <f t="shared" si="106"/>
        <v>0</v>
      </c>
      <c r="Q216" s="33" t="str">
        <f t="shared" si="115"/>
        <v/>
      </c>
      <c r="R216" s="34" t="str">
        <f t="shared" si="116"/>
        <v/>
      </c>
      <c r="S216" s="3" t="str">
        <f t="shared" si="95"/>
        <v/>
      </c>
      <c r="T216" s="4" t="str">
        <f t="shared" si="107"/>
        <v/>
      </c>
      <c r="U216" s="41" t="str">
        <f t="shared" si="117"/>
        <v/>
      </c>
      <c r="V216" s="7" t="str">
        <f t="shared" si="108"/>
        <v/>
      </c>
      <c r="W216" s="74" t="str">
        <f t="shared" si="109"/>
        <v/>
      </c>
      <c r="X216" s="55" t="str">
        <f t="shared" si="110"/>
        <v/>
      </c>
      <c r="Y216" s="105" t="str">
        <f t="shared" si="111"/>
        <v/>
      </c>
      <c r="Z216" s="9" t="str">
        <f t="shared" si="96"/>
        <v/>
      </c>
      <c r="AA216" s="40" t="str">
        <f t="shared" si="118"/>
        <v/>
      </c>
      <c r="AB216" s="58" t="str">
        <f t="shared" si="97"/>
        <v/>
      </c>
      <c r="AC216" s="6" t="str">
        <f t="shared" si="98"/>
        <v/>
      </c>
    </row>
    <row r="217" spans="1:29" s="1" customFormat="1" ht="13.15" x14ac:dyDescent="0.4">
      <c r="A217" s="47" t="str">
        <f t="shared" si="99"/>
        <v>x</v>
      </c>
      <c r="B217" s="2">
        <f t="shared" si="100"/>
        <v>0</v>
      </c>
      <c r="C217" s="33" t="str">
        <f t="shared" si="101"/>
        <v/>
      </c>
      <c r="D217" s="34" t="str">
        <f t="shared" si="102"/>
        <v/>
      </c>
      <c r="E217" s="3" t="str">
        <f t="shared" si="90"/>
        <v/>
      </c>
      <c r="F217" s="4" t="str">
        <f t="shared" si="91"/>
        <v/>
      </c>
      <c r="G217" s="41" t="str">
        <f t="shared" si="103"/>
        <v/>
      </c>
      <c r="H217" s="7" t="str">
        <f t="shared" si="92"/>
        <v/>
      </c>
      <c r="I217" s="39" t="str">
        <f t="shared" si="104"/>
        <v/>
      </c>
      <c r="J217" s="73" t="str">
        <f t="shared" si="93"/>
        <v/>
      </c>
      <c r="K217" s="55" t="str">
        <f t="shared" si="94"/>
        <v/>
      </c>
      <c r="L217" s="117">
        <f t="shared" si="112"/>
        <v>51957</v>
      </c>
      <c r="M217" s="117">
        <f t="shared" si="113"/>
        <v>51986</v>
      </c>
      <c r="N217" s="87">
        <f t="shared" si="105"/>
        <v>0</v>
      </c>
      <c r="O217" s="95">
        <f t="shared" si="114"/>
        <v>0</v>
      </c>
      <c r="P217" s="2">
        <f t="shared" si="106"/>
        <v>0</v>
      </c>
      <c r="Q217" s="33" t="str">
        <f t="shared" si="115"/>
        <v/>
      </c>
      <c r="R217" s="34" t="str">
        <f t="shared" si="116"/>
        <v/>
      </c>
      <c r="S217" s="3" t="str">
        <f t="shared" si="95"/>
        <v/>
      </c>
      <c r="T217" s="4" t="str">
        <f t="shared" si="107"/>
        <v/>
      </c>
      <c r="U217" s="41" t="str">
        <f t="shared" si="117"/>
        <v/>
      </c>
      <c r="V217" s="7" t="str">
        <f t="shared" si="108"/>
        <v/>
      </c>
      <c r="W217" s="74" t="str">
        <f t="shared" si="109"/>
        <v/>
      </c>
      <c r="X217" s="55" t="str">
        <f t="shared" si="110"/>
        <v/>
      </c>
      <c r="Y217" s="105" t="str">
        <f t="shared" si="111"/>
        <v/>
      </c>
      <c r="Z217" s="9" t="str">
        <f t="shared" si="96"/>
        <v/>
      </c>
      <c r="AA217" s="40" t="str">
        <f t="shared" si="118"/>
        <v/>
      </c>
      <c r="AB217" s="58" t="str">
        <f t="shared" si="97"/>
        <v/>
      </c>
      <c r="AC217" s="6" t="str">
        <f t="shared" si="98"/>
        <v/>
      </c>
    </row>
    <row r="218" spans="1:29" s="1" customFormat="1" ht="13.15" x14ac:dyDescent="0.4">
      <c r="A218" s="47" t="str">
        <f t="shared" si="99"/>
        <v>x</v>
      </c>
      <c r="B218" s="2">
        <f t="shared" si="100"/>
        <v>0</v>
      </c>
      <c r="C218" s="33" t="str">
        <f t="shared" si="101"/>
        <v/>
      </c>
      <c r="D218" s="34" t="str">
        <f t="shared" si="102"/>
        <v/>
      </c>
      <c r="E218" s="3" t="str">
        <f t="shared" si="90"/>
        <v/>
      </c>
      <c r="F218" s="4" t="str">
        <f t="shared" si="91"/>
        <v/>
      </c>
      <c r="G218" s="41" t="str">
        <f t="shared" si="103"/>
        <v/>
      </c>
      <c r="H218" s="7" t="str">
        <f t="shared" si="92"/>
        <v/>
      </c>
      <c r="I218" s="39" t="str">
        <f t="shared" si="104"/>
        <v/>
      </c>
      <c r="J218" s="73" t="str">
        <f t="shared" si="93"/>
        <v/>
      </c>
      <c r="K218" s="55" t="str">
        <f t="shared" si="94"/>
        <v/>
      </c>
      <c r="L218" s="117">
        <f t="shared" si="112"/>
        <v>51987</v>
      </c>
      <c r="M218" s="117">
        <f t="shared" si="113"/>
        <v>52017</v>
      </c>
      <c r="N218" s="87">
        <f t="shared" si="105"/>
        <v>0</v>
      </c>
      <c r="O218" s="95">
        <f t="shared" si="114"/>
        <v>0</v>
      </c>
      <c r="P218" s="2">
        <f t="shared" si="106"/>
        <v>0</v>
      </c>
      <c r="Q218" s="33" t="str">
        <f t="shared" si="115"/>
        <v/>
      </c>
      <c r="R218" s="34" t="str">
        <f t="shared" si="116"/>
        <v/>
      </c>
      <c r="S218" s="3" t="str">
        <f t="shared" si="95"/>
        <v/>
      </c>
      <c r="T218" s="4" t="str">
        <f t="shared" si="107"/>
        <v/>
      </c>
      <c r="U218" s="41" t="str">
        <f t="shared" si="117"/>
        <v/>
      </c>
      <c r="V218" s="7" t="str">
        <f t="shared" si="108"/>
        <v/>
      </c>
      <c r="W218" s="74" t="str">
        <f t="shared" si="109"/>
        <v/>
      </c>
      <c r="X218" s="55" t="str">
        <f t="shared" si="110"/>
        <v/>
      </c>
      <c r="Y218" s="105" t="str">
        <f t="shared" si="111"/>
        <v/>
      </c>
      <c r="Z218" s="9" t="str">
        <f t="shared" si="96"/>
        <v/>
      </c>
      <c r="AA218" s="40" t="str">
        <f t="shared" si="118"/>
        <v/>
      </c>
      <c r="AB218" s="58" t="str">
        <f t="shared" si="97"/>
        <v/>
      </c>
      <c r="AC218" s="6" t="str">
        <f t="shared" si="98"/>
        <v/>
      </c>
    </row>
    <row r="219" spans="1:29" s="1" customFormat="1" ht="13.15" x14ac:dyDescent="0.4">
      <c r="A219" s="47" t="str">
        <f t="shared" si="99"/>
        <v>x</v>
      </c>
      <c r="B219" s="2">
        <f t="shared" si="100"/>
        <v>0</v>
      </c>
      <c r="C219" s="33" t="str">
        <f t="shared" si="101"/>
        <v/>
      </c>
      <c r="D219" s="34" t="str">
        <f t="shared" si="102"/>
        <v/>
      </c>
      <c r="E219" s="3" t="str">
        <f t="shared" si="90"/>
        <v/>
      </c>
      <c r="F219" s="4" t="str">
        <f t="shared" si="91"/>
        <v/>
      </c>
      <c r="G219" s="41" t="str">
        <f t="shared" si="103"/>
        <v/>
      </c>
      <c r="H219" s="7" t="str">
        <f t="shared" si="92"/>
        <v/>
      </c>
      <c r="I219" s="39" t="str">
        <f t="shared" si="104"/>
        <v/>
      </c>
      <c r="J219" s="73" t="str">
        <f t="shared" si="93"/>
        <v/>
      </c>
      <c r="K219" s="55" t="str">
        <f t="shared" si="94"/>
        <v/>
      </c>
      <c r="L219" s="117">
        <f t="shared" si="112"/>
        <v>52018</v>
      </c>
      <c r="M219" s="117">
        <f t="shared" si="113"/>
        <v>52047</v>
      </c>
      <c r="N219" s="87">
        <f t="shared" si="105"/>
        <v>0</v>
      </c>
      <c r="O219" s="95">
        <f t="shared" si="114"/>
        <v>0</v>
      </c>
      <c r="P219" s="2">
        <f t="shared" si="106"/>
        <v>0</v>
      </c>
      <c r="Q219" s="33" t="str">
        <f t="shared" si="115"/>
        <v/>
      </c>
      <c r="R219" s="34" t="str">
        <f t="shared" si="116"/>
        <v/>
      </c>
      <c r="S219" s="3" t="str">
        <f t="shared" si="95"/>
        <v/>
      </c>
      <c r="T219" s="4" t="str">
        <f t="shared" si="107"/>
        <v/>
      </c>
      <c r="U219" s="41" t="str">
        <f t="shared" si="117"/>
        <v/>
      </c>
      <c r="V219" s="7" t="str">
        <f t="shared" si="108"/>
        <v/>
      </c>
      <c r="W219" s="74" t="str">
        <f t="shared" si="109"/>
        <v/>
      </c>
      <c r="X219" s="55" t="str">
        <f t="shared" si="110"/>
        <v/>
      </c>
      <c r="Y219" s="105" t="str">
        <f t="shared" si="111"/>
        <v/>
      </c>
      <c r="Z219" s="9" t="str">
        <f t="shared" si="96"/>
        <v/>
      </c>
      <c r="AA219" s="40" t="str">
        <f t="shared" si="118"/>
        <v/>
      </c>
      <c r="AB219" s="58" t="str">
        <f t="shared" si="97"/>
        <v/>
      </c>
      <c r="AC219" s="6" t="str">
        <f t="shared" si="98"/>
        <v/>
      </c>
    </row>
    <row r="220" spans="1:29" s="1" customFormat="1" ht="13.15" x14ac:dyDescent="0.4">
      <c r="A220" s="47" t="str">
        <f t="shared" si="99"/>
        <v>x</v>
      </c>
      <c r="B220" s="2">
        <f t="shared" si="100"/>
        <v>0</v>
      </c>
      <c r="C220" s="33" t="str">
        <f t="shared" si="101"/>
        <v/>
      </c>
      <c r="D220" s="34" t="str">
        <f t="shared" si="102"/>
        <v/>
      </c>
      <c r="E220" s="3" t="str">
        <f t="shared" si="90"/>
        <v/>
      </c>
      <c r="F220" s="4" t="str">
        <f t="shared" si="91"/>
        <v/>
      </c>
      <c r="G220" s="41" t="str">
        <f t="shared" si="103"/>
        <v/>
      </c>
      <c r="H220" s="7" t="str">
        <f t="shared" si="92"/>
        <v/>
      </c>
      <c r="I220" s="39" t="str">
        <f t="shared" si="104"/>
        <v/>
      </c>
      <c r="J220" s="73" t="str">
        <f t="shared" si="93"/>
        <v/>
      </c>
      <c r="K220" s="55" t="str">
        <f t="shared" si="94"/>
        <v/>
      </c>
      <c r="L220" s="117">
        <f t="shared" si="112"/>
        <v>52048</v>
      </c>
      <c r="M220" s="117">
        <f t="shared" si="113"/>
        <v>52078</v>
      </c>
      <c r="N220" s="87">
        <f t="shared" si="105"/>
        <v>0</v>
      </c>
      <c r="O220" s="95">
        <f t="shared" si="114"/>
        <v>0</v>
      </c>
      <c r="P220" s="2">
        <f t="shared" si="106"/>
        <v>0</v>
      </c>
      <c r="Q220" s="33" t="str">
        <f t="shared" si="115"/>
        <v/>
      </c>
      <c r="R220" s="34" t="str">
        <f t="shared" si="116"/>
        <v/>
      </c>
      <c r="S220" s="3" t="str">
        <f t="shared" si="95"/>
        <v/>
      </c>
      <c r="T220" s="4" t="str">
        <f t="shared" si="107"/>
        <v/>
      </c>
      <c r="U220" s="41" t="str">
        <f t="shared" si="117"/>
        <v/>
      </c>
      <c r="V220" s="7" t="str">
        <f t="shared" si="108"/>
        <v/>
      </c>
      <c r="W220" s="74" t="str">
        <f t="shared" si="109"/>
        <v/>
      </c>
      <c r="X220" s="55" t="str">
        <f t="shared" si="110"/>
        <v/>
      </c>
      <c r="Y220" s="105" t="str">
        <f t="shared" si="111"/>
        <v/>
      </c>
      <c r="Z220" s="9" t="str">
        <f t="shared" si="96"/>
        <v/>
      </c>
      <c r="AA220" s="40" t="str">
        <f t="shared" si="118"/>
        <v/>
      </c>
      <c r="AB220" s="58" t="str">
        <f t="shared" si="97"/>
        <v/>
      </c>
      <c r="AC220" s="6" t="str">
        <f t="shared" si="98"/>
        <v/>
      </c>
    </row>
    <row r="221" spans="1:29" s="1" customFormat="1" ht="13.15" x14ac:dyDescent="0.4">
      <c r="A221" s="47" t="str">
        <f t="shared" si="99"/>
        <v>x</v>
      </c>
      <c r="B221" s="2">
        <f t="shared" si="100"/>
        <v>0</v>
      </c>
      <c r="C221" s="33" t="str">
        <f t="shared" si="101"/>
        <v/>
      </c>
      <c r="D221" s="34" t="str">
        <f t="shared" si="102"/>
        <v/>
      </c>
      <c r="E221" s="3" t="str">
        <f t="shared" ref="E221:E249" si="119">IF(B221&gt;0,+C221*$E$6/12,"")</f>
        <v/>
      </c>
      <c r="F221" s="4" t="str">
        <f t="shared" ref="F221:F241" si="120">IF(B221&gt;0,+D221+E221,"")</f>
        <v/>
      </c>
      <c r="G221" s="41" t="str">
        <f t="shared" si="103"/>
        <v/>
      </c>
      <c r="H221" s="7" t="str">
        <f t="shared" ref="H221:H241" si="121">IF(B221&gt;0,-E221*G221/12,"")</f>
        <v/>
      </c>
      <c r="I221" s="39" t="str">
        <f t="shared" si="104"/>
        <v/>
      </c>
      <c r="J221" s="73" t="str">
        <f t="shared" si="93"/>
        <v/>
      </c>
      <c r="K221" s="55" t="str">
        <f t="shared" si="94"/>
        <v/>
      </c>
      <c r="L221" s="117">
        <f t="shared" si="112"/>
        <v>52079</v>
      </c>
      <c r="M221" s="117">
        <f t="shared" si="113"/>
        <v>52109</v>
      </c>
      <c r="N221" s="87">
        <f t="shared" si="105"/>
        <v>0</v>
      </c>
      <c r="O221" s="95">
        <f t="shared" si="114"/>
        <v>0</v>
      </c>
      <c r="P221" s="2">
        <f t="shared" si="106"/>
        <v>0</v>
      </c>
      <c r="Q221" s="33" t="str">
        <f t="shared" si="115"/>
        <v/>
      </c>
      <c r="R221" s="34" t="str">
        <f t="shared" si="116"/>
        <v/>
      </c>
      <c r="S221" s="3" t="str">
        <f t="shared" si="95"/>
        <v/>
      </c>
      <c r="T221" s="4" t="str">
        <f t="shared" si="107"/>
        <v/>
      </c>
      <c r="U221" s="41" t="str">
        <f t="shared" si="117"/>
        <v/>
      </c>
      <c r="V221" s="7" t="str">
        <f t="shared" si="108"/>
        <v/>
      </c>
      <c r="W221" s="74" t="str">
        <f t="shared" si="109"/>
        <v/>
      </c>
      <c r="X221" s="55" t="str">
        <f t="shared" si="110"/>
        <v/>
      </c>
      <c r="Y221" s="105" t="str">
        <f t="shared" si="111"/>
        <v/>
      </c>
      <c r="Z221" s="9" t="str">
        <f t="shared" si="96"/>
        <v/>
      </c>
      <c r="AA221" s="40" t="str">
        <f t="shared" si="118"/>
        <v/>
      </c>
      <c r="AB221" s="58" t="str">
        <f t="shared" si="97"/>
        <v/>
      </c>
      <c r="AC221" s="6" t="str">
        <f t="shared" si="98"/>
        <v/>
      </c>
    </row>
    <row r="222" spans="1:29" s="1" customFormat="1" ht="13.15" x14ac:dyDescent="0.4">
      <c r="A222" s="47" t="str">
        <f t="shared" si="99"/>
        <v>x</v>
      </c>
      <c r="B222" s="2">
        <f t="shared" si="100"/>
        <v>0</v>
      </c>
      <c r="C222" s="33" t="str">
        <f t="shared" si="101"/>
        <v/>
      </c>
      <c r="D222" s="34" t="str">
        <f t="shared" si="102"/>
        <v/>
      </c>
      <c r="E222" s="3" t="str">
        <f t="shared" si="119"/>
        <v/>
      </c>
      <c r="F222" s="4" t="str">
        <f t="shared" si="120"/>
        <v/>
      </c>
      <c r="G222" s="41" t="str">
        <f t="shared" si="103"/>
        <v/>
      </c>
      <c r="H222" s="7" t="str">
        <f t="shared" si="121"/>
        <v/>
      </c>
      <c r="I222" s="39" t="str">
        <f t="shared" si="104"/>
        <v/>
      </c>
      <c r="J222" s="73" t="str">
        <f t="shared" si="93"/>
        <v/>
      </c>
      <c r="K222" s="55" t="str">
        <f t="shared" si="94"/>
        <v/>
      </c>
      <c r="L222" s="117">
        <f t="shared" si="112"/>
        <v>52110</v>
      </c>
      <c r="M222" s="117">
        <f t="shared" si="113"/>
        <v>52139</v>
      </c>
      <c r="N222" s="87">
        <f t="shared" si="105"/>
        <v>0</v>
      </c>
      <c r="O222" s="95">
        <f t="shared" si="114"/>
        <v>0</v>
      </c>
      <c r="P222" s="2">
        <f t="shared" si="106"/>
        <v>0</v>
      </c>
      <c r="Q222" s="33" t="str">
        <f t="shared" si="115"/>
        <v/>
      </c>
      <c r="R222" s="34" t="str">
        <f t="shared" si="116"/>
        <v/>
      </c>
      <c r="S222" s="3" t="str">
        <f t="shared" si="95"/>
        <v/>
      </c>
      <c r="T222" s="4" t="str">
        <f t="shared" si="107"/>
        <v/>
      </c>
      <c r="U222" s="41" t="str">
        <f t="shared" si="117"/>
        <v/>
      </c>
      <c r="V222" s="7" t="str">
        <f t="shared" si="108"/>
        <v/>
      </c>
      <c r="W222" s="74" t="str">
        <f t="shared" si="109"/>
        <v/>
      </c>
      <c r="X222" s="55" t="str">
        <f t="shared" si="110"/>
        <v/>
      </c>
      <c r="Y222" s="105" t="str">
        <f t="shared" si="111"/>
        <v/>
      </c>
      <c r="Z222" s="9" t="str">
        <f t="shared" si="96"/>
        <v/>
      </c>
      <c r="AA222" s="40" t="str">
        <f t="shared" si="118"/>
        <v/>
      </c>
      <c r="AB222" s="58" t="str">
        <f t="shared" si="97"/>
        <v/>
      </c>
      <c r="AC222" s="6" t="str">
        <f t="shared" si="98"/>
        <v/>
      </c>
    </row>
    <row r="223" spans="1:29" s="1" customFormat="1" ht="13.15" x14ac:dyDescent="0.4">
      <c r="A223" s="47" t="str">
        <f t="shared" si="99"/>
        <v>x</v>
      </c>
      <c r="B223" s="2">
        <f t="shared" si="100"/>
        <v>0</v>
      </c>
      <c r="C223" s="33" t="str">
        <f t="shared" si="101"/>
        <v/>
      </c>
      <c r="D223" s="34" t="str">
        <f t="shared" si="102"/>
        <v/>
      </c>
      <c r="E223" s="3" t="str">
        <f t="shared" si="119"/>
        <v/>
      </c>
      <c r="F223" s="4" t="str">
        <f t="shared" si="120"/>
        <v/>
      </c>
      <c r="G223" s="41" t="str">
        <f t="shared" si="103"/>
        <v/>
      </c>
      <c r="H223" s="7" t="str">
        <f t="shared" si="121"/>
        <v/>
      </c>
      <c r="I223" s="39" t="str">
        <f t="shared" si="104"/>
        <v/>
      </c>
      <c r="J223" s="73" t="str">
        <f t="shared" si="93"/>
        <v/>
      </c>
      <c r="K223" s="55" t="str">
        <f t="shared" si="94"/>
        <v/>
      </c>
      <c r="L223" s="117">
        <f t="shared" si="112"/>
        <v>52140</v>
      </c>
      <c r="M223" s="117">
        <f t="shared" si="113"/>
        <v>52170</v>
      </c>
      <c r="N223" s="87">
        <f t="shared" si="105"/>
        <v>0</v>
      </c>
      <c r="O223" s="95">
        <f t="shared" si="114"/>
        <v>0</v>
      </c>
      <c r="P223" s="2">
        <f t="shared" si="106"/>
        <v>0</v>
      </c>
      <c r="Q223" s="33" t="str">
        <f t="shared" si="115"/>
        <v/>
      </c>
      <c r="R223" s="34" t="str">
        <f t="shared" si="116"/>
        <v/>
      </c>
      <c r="S223" s="3" t="str">
        <f t="shared" si="95"/>
        <v/>
      </c>
      <c r="T223" s="4" t="str">
        <f t="shared" si="107"/>
        <v/>
      </c>
      <c r="U223" s="41" t="str">
        <f t="shared" si="117"/>
        <v/>
      </c>
      <c r="V223" s="7" t="str">
        <f t="shared" si="108"/>
        <v/>
      </c>
      <c r="W223" s="74" t="str">
        <f t="shared" si="109"/>
        <v/>
      </c>
      <c r="X223" s="55" t="str">
        <f t="shared" si="110"/>
        <v/>
      </c>
      <c r="Y223" s="105" t="str">
        <f t="shared" si="111"/>
        <v/>
      </c>
      <c r="Z223" s="9" t="str">
        <f t="shared" si="96"/>
        <v/>
      </c>
      <c r="AA223" s="40" t="str">
        <f t="shared" si="118"/>
        <v/>
      </c>
      <c r="AB223" s="58" t="str">
        <f t="shared" si="97"/>
        <v/>
      </c>
      <c r="AC223" s="6" t="str">
        <f t="shared" si="98"/>
        <v/>
      </c>
    </row>
    <row r="224" spans="1:29" s="1" customFormat="1" ht="13.15" x14ac:dyDescent="0.4">
      <c r="A224" s="47" t="str">
        <f t="shared" si="99"/>
        <v>x</v>
      </c>
      <c r="B224" s="2">
        <f t="shared" si="100"/>
        <v>0</v>
      </c>
      <c r="C224" s="33" t="str">
        <f t="shared" si="101"/>
        <v/>
      </c>
      <c r="D224" s="34" t="str">
        <f t="shared" si="102"/>
        <v/>
      </c>
      <c r="E224" s="3" t="str">
        <f t="shared" si="119"/>
        <v/>
      </c>
      <c r="F224" s="4" t="str">
        <f t="shared" si="120"/>
        <v/>
      </c>
      <c r="G224" s="41" t="str">
        <f t="shared" si="103"/>
        <v/>
      </c>
      <c r="H224" s="7" t="str">
        <f t="shared" si="121"/>
        <v/>
      </c>
      <c r="I224" s="39" t="str">
        <f t="shared" si="104"/>
        <v/>
      </c>
      <c r="J224" s="73" t="str">
        <f t="shared" si="93"/>
        <v/>
      </c>
      <c r="K224" s="55" t="str">
        <f t="shared" si="94"/>
        <v/>
      </c>
      <c r="L224" s="117">
        <f t="shared" si="112"/>
        <v>52171</v>
      </c>
      <c r="M224" s="117">
        <f t="shared" si="113"/>
        <v>52200</v>
      </c>
      <c r="N224" s="87">
        <f t="shared" si="105"/>
        <v>0</v>
      </c>
      <c r="O224" s="95">
        <f t="shared" si="114"/>
        <v>0</v>
      </c>
      <c r="P224" s="2">
        <f t="shared" si="106"/>
        <v>0</v>
      </c>
      <c r="Q224" s="33" t="str">
        <f t="shared" si="115"/>
        <v/>
      </c>
      <c r="R224" s="34" t="str">
        <f t="shared" si="116"/>
        <v/>
      </c>
      <c r="S224" s="3" t="str">
        <f t="shared" si="95"/>
        <v/>
      </c>
      <c r="T224" s="4" t="str">
        <f t="shared" si="107"/>
        <v/>
      </c>
      <c r="U224" s="41" t="str">
        <f t="shared" si="117"/>
        <v/>
      </c>
      <c r="V224" s="7" t="str">
        <f t="shared" si="108"/>
        <v/>
      </c>
      <c r="W224" s="74" t="str">
        <f t="shared" si="109"/>
        <v/>
      </c>
      <c r="X224" s="55" t="str">
        <f t="shared" si="110"/>
        <v/>
      </c>
      <c r="Y224" s="105" t="str">
        <f t="shared" si="111"/>
        <v/>
      </c>
      <c r="Z224" s="9" t="str">
        <f t="shared" si="96"/>
        <v/>
      </c>
      <c r="AA224" s="40" t="str">
        <f t="shared" si="118"/>
        <v/>
      </c>
      <c r="AB224" s="58" t="str">
        <f t="shared" si="97"/>
        <v/>
      </c>
      <c r="AC224" s="6" t="str">
        <f t="shared" si="98"/>
        <v/>
      </c>
    </row>
    <row r="225" spans="1:29" s="1" customFormat="1" ht="13.15" x14ac:dyDescent="0.4">
      <c r="A225" s="47" t="str">
        <f t="shared" si="99"/>
        <v>x</v>
      </c>
      <c r="B225" s="2">
        <f t="shared" si="100"/>
        <v>0</v>
      </c>
      <c r="C225" s="33" t="str">
        <f t="shared" si="101"/>
        <v/>
      </c>
      <c r="D225" s="34" t="str">
        <f t="shared" si="102"/>
        <v/>
      </c>
      <c r="E225" s="3" t="str">
        <f t="shared" si="119"/>
        <v/>
      </c>
      <c r="F225" s="4" t="str">
        <f t="shared" si="120"/>
        <v/>
      </c>
      <c r="G225" s="41" t="str">
        <f t="shared" si="103"/>
        <v/>
      </c>
      <c r="H225" s="7" t="str">
        <f t="shared" si="121"/>
        <v/>
      </c>
      <c r="I225" s="39" t="str">
        <f t="shared" si="104"/>
        <v/>
      </c>
      <c r="J225" s="73" t="str">
        <f t="shared" si="93"/>
        <v/>
      </c>
      <c r="K225" s="55" t="str">
        <f t="shared" si="94"/>
        <v/>
      </c>
      <c r="L225" s="117">
        <f t="shared" si="112"/>
        <v>52201</v>
      </c>
      <c r="M225" s="117">
        <f t="shared" si="113"/>
        <v>52231</v>
      </c>
      <c r="N225" s="87">
        <f t="shared" si="105"/>
        <v>0</v>
      </c>
      <c r="O225" s="95">
        <f t="shared" si="114"/>
        <v>0</v>
      </c>
      <c r="P225" s="2">
        <f t="shared" si="106"/>
        <v>0</v>
      </c>
      <c r="Q225" s="33" t="str">
        <f t="shared" si="115"/>
        <v/>
      </c>
      <c r="R225" s="34" t="str">
        <f t="shared" si="116"/>
        <v/>
      </c>
      <c r="S225" s="3" t="str">
        <f t="shared" si="95"/>
        <v/>
      </c>
      <c r="T225" s="4" t="str">
        <f t="shared" si="107"/>
        <v/>
      </c>
      <c r="U225" s="41" t="str">
        <f t="shared" si="117"/>
        <v/>
      </c>
      <c r="V225" s="7" t="str">
        <f t="shared" si="108"/>
        <v/>
      </c>
      <c r="W225" s="74" t="str">
        <f t="shared" si="109"/>
        <v/>
      </c>
      <c r="X225" s="55" t="str">
        <f t="shared" si="110"/>
        <v/>
      </c>
      <c r="Y225" s="105" t="str">
        <f t="shared" si="111"/>
        <v/>
      </c>
      <c r="Z225" s="9" t="str">
        <f t="shared" si="96"/>
        <v/>
      </c>
      <c r="AA225" s="40" t="str">
        <f t="shared" si="118"/>
        <v/>
      </c>
      <c r="AB225" s="58" t="str">
        <f t="shared" si="97"/>
        <v/>
      </c>
      <c r="AC225" s="6" t="str">
        <f t="shared" si="98"/>
        <v/>
      </c>
    </row>
    <row r="226" spans="1:29" s="1" customFormat="1" ht="13.15" x14ac:dyDescent="0.4">
      <c r="A226" s="47" t="str">
        <f t="shared" si="99"/>
        <v>x</v>
      </c>
      <c r="B226" s="2">
        <f t="shared" si="100"/>
        <v>0</v>
      </c>
      <c r="C226" s="33" t="str">
        <f t="shared" si="101"/>
        <v/>
      </c>
      <c r="D226" s="34" t="str">
        <f t="shared" si="102"/>
        <v/>
      </c>
      <c r="E226" s="3" t="str">
        <f t="shared" si="119"/>
        <v/>
      </c>
      <c r="F226" s="4" t="str">
        <f t="shared" si="120"/>
        <v/>
      </c>
      <c r="G226" s="41" t="str">
        <f t="shared" si="103"/>
        <v/>
      </c>
      <c r="H226" s="7" t="str">
        <f t="shared" si="121"/>
        <v/>
      </c>
      <c r="I226" s="39" t="str">
        <f t="shared" si="104"/>
        <v/>
      </c>
      <c r="J226" s="73" t="str">
        <f t="shared" si="93"/>
        <v/>
      </c>
      <c r="K226" s="55" t="str">
        <f t="shared" si="94"/>
        <v/>
      </c>
      <c r="L226" s="117">
        <f t="shared" si="112"/>
        <v>52232</v>
      </c>
      <c r="M226" s="117">
        <f t="shared" si="113"/>
        <v>52262</v>
      </c>
      <c r="N226" s="87">
        <f t="shared" si="105"/>
        <v>0</v>
      </c>
      <c r="O226" s="95">
        <f t="shared" si="114"/>
        <v>0</v>
      </c>
      <c r="P226" s="2">
        <f t="shared" si="106"/>
        <v>0</v>
      </c>
      <c r="Q226" s="33" t="str">
        <f t="shared" si="115"/>
        <v/>
      </c>
      <c r="R226" s="34" t="str">
        <f t="shared" si="116"/>
        <v/>
      </c>
      <c r="S226" s="3" t="str">
        <f t="shared" si="95"/>
        <v/>
      </c>
      <c r="T226" s="4" t="str">
        <f t="shared" si="107"/>
        <v/>
      </c>
      <c r="U226" s="41" t="str">
        <f t="shared" si="117"/>
        <v/>
      </c>
      <c r="V226" s="7" t="str">
        <f t="shared" si="108"/>
        <v/>
      </c>
      <c r="W226" s="74" t="str">
        <f t="shared" si="109"/>
        <v/>
      </c>
      <c r="X226" s="55" t="str">
        <f t="shared" si="110"/>
        <v/>
      </c>
      <c r="Y226" s="105" t="str">
        <f t="shared" si="111"/>
        <v/>
      </c>
      <c r="Z226" s="9" t="str">
        <f t="shared" si="96"/>
        <v/>
      </c>
      <c r="AA226" s="40" t="str">
        <f t="shared" si="118"/>
        <v/>
      </c>
      <c r="AB226" s="58" t="str">
        <f t="shared" si="97"/>
        <v/>
      </c>
      <c r="AC226" s="6" t="str">
        <f t="shared" si="98"/>
        <v/>
      </c>
    </row>
    <row r="227" spans="1:29" s="1" customFormat="1" ht="13.15" x14ac:dyDescent="0.4">
      <c r="A227" s="47" t="str">
        <f t="shared" si="99"/>
        <v>x</v>
      </c>
      <c r="B227" s="2">
        <f t="shared" si="100"/>
        <v>0</v>
      </c>
      <c r="C227" s="33" t="str">
        <f t="shared" si="101"/>
        <v/>
      </c>
      <c r="D227" s="34" t="str">
        <f t="shared" si="102"/>
        <v/>
      </c>
      <c r="E227" s="3" t="str">
        <f t="shared" si="119"/>
        <v/>
      </c>
      <c r="F227" s="4" t="str">
        <f t="shared" si="120"/>
        <v/>
      </c>
      <c r="G227" s="41" t="str">
        <f t="shared" si="103"/>
        <v/>
      </c>
      <c r="H227" s="7" t="str">
        <f t="shared" si="121"/>
        <v/>
      </c>
      <c r="I227" s="39" t="str">
        <f t="shared" si="104"/>
        <v/>
      </c>
      <c r="J227" s="73" t="str">
        <f t="shared" si="93"/>
        <v/>
      </c>
      <c r="K227" s="55" t="str">
        <f t="shared" si="94"/>
        <v/>
      </c>
      <c r="L227" s="117">
        <f t="shared" si="112"/>
        <v>52263</v>
      </c>
      <c r="M227" s="117">
        <f t="shared" si="113"/>
        <v>52290</v>
      </c>
      <c r="N227" s="87">
        <f t="shared" si="105"/>
        <v>0</v>
      </c>
      <c r="O227" s="95">
        <f t="shared" si="114"/>
        <v>0</v>
      </c>
      <c r="P227" s="2">
        <f t="shared" si="106"/>
        <v>0</v>
      </c>
      <c r="Q227" s="33" t="str">
        <f t="shared" si="115"/>
        <v/>
      </c>
      <c r="R227" s="34" t="str">
        <f t="shared" si="116"/>
        <v/>
      </c>
      <c r="S227" s="3" t="str">
        <f t="shared" si="95"/>
        <v/>
      </c>
      <c r="T227" s="4" t="str">
        <f t="shared" si="107"/>
        <v/>
      </c>
      <c r="U227" s="41" t="str">
        <f t="shared" si="117"/>
        <v/>
      </c>
      <c r="V227" s="7" t="str">
        <f t="shared" si="108"/>
        <v/>
      </c>
      <c r="W227" s="74" t="str">
        <f t="shared" si="109"/>
        <v/>
      </c>
      <c r="X227" s="55" t="str">
        <f t="shared" si="110"/>
        <v/>
      </c>
      <c r="Y227" s="105" t="str">
        <f t="shared" si="111"/>
        <v/>
      </c>
      <c r="Z227" s="9" t="str">
        <f t="shared" si="96"/>
        <v/>
      </c>
      <c r="AA227" s="40" t="str">
        <f t="shared" si="118"/>
        <v/>
      </c>
      <c r="AB227" s="58" t="str">
        <f t="shared" si="97"/>
        <v/>
      </c>
      <c r="AC227" s="6" t="str">
        <f t="shared" si="98"/>
        <v/>
      </c>
    </row>
    <row r="228" spans="1:29" s="1" customFormat="1" ht="13.15" x14ac:dyDescent="0.4">
      <c r="A228" s="47" t="str">
        <f t="shared" si="99"/>
        <v>x</v>
      </c>
      <c r="B228" s="2">
        <f t="shared" si="100"/>
        <v>0</v>
      </c>
      <c r="C228" s="33" t="str">
        <f t="shared" si="101"/>
        <v/>
      </c>
      <c r="D228" s="34" t="str">
        <f t="shared" si="102"/>
        <v/>
      </c>
      <c r="E228" s="3" t="str">
        <f t="shared" si="119"/>
        <v/>
      </c>
      <c r="F228" s="4" t="str">
        <f t="shared" si="120"/>
        <v/>
      </c>
      <c r="G228" s="41" t="str">
        <f t="shared" si="103"/>
        <v/>
      </c>
      <c r="H228" s="7" t="str">
        <f t="shared" si="121"/>
        <v/>
      </c>
      <c r="I228" s="39" t="str">
        <f t="shared" si="104"/>
        <v/>
      </c>
      <c r="J228" s="73" t="str">
        <f t="shared" si="93"/>
        <v/>
      </c>
      <c r="K228" s="55" t="str">
        <f t="shared" si="94"/>
        <v/>
      </c>
      <c r="L228" s="117">
        <f t="shared" si="112"/>
        <v>52291</v>
      </c>
      <c r="M228" s="117">
        <f t="shared" si="113"/>
        <v>52321</v>
      </c>
      <c r="N228" s="87">
        <f t="shared" si="105"/>
        <v>0</v>
      </c>
      <c r="O228" s="95">
        <f t="shared" si="114"/>
        <v>0</v>
      </c>
      <c r="P228" s="2">
        <f t="shared" si="106"/>
        <v>0</v>
      </c>
      <c r="Q228" s="33" t="str">
        <f t="shared" si="115"/>
        <v/>
      </c>
      <c r="R228" s="34" t="str">
        <f t="shared" si="116"/>
        <v/>
      </c>
      <c r="S228" s="3" t="str">
        <f t="shared" si="95"/>
        <v/>
      </c>
      <c r="T228" s="4" t="str">
        <f t="shared" si="107"/>
        <v/>
      </c>
      <c r="U228" s="41" t="str">
        <f t="shared" si="117"/>
        <v/>
      </c>
      <c r="V228" s="7" t="str">
        <f t="shared" si="108"/>
        <v/>
      </c>
      <c r="W228" s="74" t="str">
        <f t="shared" si="109"/>
        <v/>
      </c>
      <c r="X228" s="55" t="str">
        <f t="shared" si="110"/>
        <v/>
      </c>
      <c r="Y228" s="105" t="str">
        <f t="shared" si="111"/>
        <v/>
      </c>
      <c r="Z228" s="9" t="str">
        <f t="shared" si="96"/>
        <v/>
      </c>
      <c r="AA228" s="40" t="str">
        <f t="shared" si="118"/>
        <v/>
      </c>
      <c r="AB228" s="58" t="str">
        <f t="shared" si="97"/>
        <v/>
      </c>
      <c r="AC228" s="6" t="str">
        <f t="shared" si="98"/>
        <v/>
      </c>
    </row>
    <row r="229" spans="1:29" s="1" customFormat="1" ht="13.15" x14ac:dyDescent="0.4">
      <c r="A229" s="47" t="str">
        <f t="shared" si="99"/>
        <v>x</v>
      </c>
      <c r="B229" s="2">
        <f t="shared" si="100"/>
        <v>0</v>
      </c>
      <c r="C229" s="33" t="str">
        <f t="shared" si="101"/>
        <v/>
      </c>
      <c r="D229" s="34" t="str">
        <f t="shared" si="102"/>
        <v/>
      </c>
      <c r="E229" s="3" t="str">
        <f t="shared" si="119"/>
        <v/>
      </c>
      <c r="F229" s="4" t="str">
        <f t="shared" si="120"/>
        <v/>
      </c>
      <c r="G229" s="41" t="str">
        <f t="shared" si="103"/>
        <v/>
      </c>
      <c r="H229" s="7" t="str">
        <f t="shared" si="121"/>
        <v/>
      </c>
      <c r="I229" s="39" t="str">
        <f t="shared" si="104"/>
        <v/>
      </c>
      <c r="J229" s="73" t="str">
        <f t="shared" si="93"/>
        <v/>
      </c>
      <c r="K229" s="55" t="str">
        <f t="shared" si="94"/>
        <v/>
      </c>
      <c r="L229" s="117">
        <f t="shared" si="112"/>
        <v>52322</v>
      </c>
      <c r="M229" s="117">
        <f t="shared" si="113"/>
        <v>52351</v>
      </c>
      <c r="N229" s="87">
        <f t="shared" si="105"/>
        <v>0</v>
      </c>
      <c r="O229" s="95">
        <f t="shared" si="114"/>
        <v>0</v>
      </c>
      <c r="P229" s="2">
        <f t="shared" si="106"/>
        <v>0</v>
      </c>
      <c r="Q229" s="33" t="str">
        <f t="shared" si="115"/>
        <v/>
      </c>
      <c r="R229" s="34" t="str">
        <f t="shared" si="116"/>
        <v/>
      </c>
      <c r="S229" s="3" t="str">
        <f t="shared" si="95"/>
        <v/>
      </c>
      <c r="T229" s="4" t="str">
        <f t="shared" si="107"/>
        <v/>
      </c>
      <c r="U229" s="41" t="str">
        <f t="shared" si="117"/>
        <v/>
      </c>
      <c r="V229" s="7" t="str">
        <f t="shared" si="108"/>
        <v/>
      </c>
      <c r="W229" s="74" t="str">
        <f t="shared" si="109"/>
        <v/>
      </c>
      <c r="X229" s="55" t="str">
        <f t="shared" si="110"/>
        <v/>
      </c>
      <c r="Y229" s="105" t="str">
        <f t="shared" si="111"/>
        <v/>
      </c>
      <c r="Z229" s="9" t="str">
        <f t="shared" si="96"/>
        <v/>
      </c>
      <c r="AA229" s="40" t="str">
        <f t="shared" si="118"/>
        <v/>
      </c>
      <c r="AB229" s="58" t="str">
        <f t="shared" si="97"/>
        <v/>
      </c>
      <c r="AC229" s="6" t="str">
        <f t="shared" si="98"/>
        <v/>
      </c>
    </row>
    <row r="230" spans="1:29" s="1" customFormat="1" ht="13.15" x14ac:dyDescent="0.4">
      <c r="A230" s="47" t="str">
        <f t="shared" si="99"/>
        <v>x</v>
      </c>
      <c r="B230" s="2">
        <f t="shared" si="100"/>
        <v>0</v>
      </c>
      <c r="C230" s="33" t="str">
        <f t="shared" si="101"/>
        <v/>
      </c>
      <c r="D230" s="34" t="str">
        <f t="shared" si="102"/>
        <v/>
      </c>
      <c r="E230" s="3" t="str">
        <f t="shared" si="119"/>
        <v/>
      </c>
      <c r="F230" s="4" t="str">
        <f t="shared" si="120"/>
        <v/>
      </c>
      <c r="G230" s="41" t="str">
        <f t="shared" si="103"/>
        <v/>
      </c>
      <c r="H230" s="7" t="str">
        <f t="shared" si="121"/>
        <v/>
      </c>
      <c r="I230" s="39" t="str">
        <f t="shared" si="104"/>
        <v/>
      </c>
      <c r="J230" s="73" t="str">
        <f t="shared" si="93"/>
        <v/>
      </c>
      <c r="K230" s="55" t="str">
        <f t="shared" si="94"/>
        <v/>
      </c>
      <c r="L230" s="117">
        <f t="shared" si="112"/>
        <v>52352</v>
      </c>
      <c r="M230" s="117">
        <f t="shared" si="113"/>
        <v>52382</v>
      </c>
      <c r="N230" s="87">
        <f t="shared" si="105"/>
        <v>0</v>
      </c>
      <c r="O230" s="95">
        <f t="shared" si="114"/>
        <v>0</v>
      </c>
      <c r="P230" s="2">
        <f t="shared" si="106"/>
        <v>0</v>
      </c>
      <c r="Q230" s="33" t="str">
        <f t="shared" si="115"/>
        <v/>
      </c>
      <c r="R230" s="34" t="str">
        <f t="shared" si="116"/>
        <v/>
      </c>
      <c r="S230" s="3" t="str">
        <f t="shared" si="95"/>
        <v/>
      </c>
      <c r="T230" s="4" t="str">
        <f t="shared" si="107"/>
        <v/>
      </c>
      <c r="U230" s="41" t="str">
        <f t="shared" si="117"/>
        <v/>
      </c>
      <c r="V230" s="7" t="str">
        <f t="shared" si="108"/>
        <v/>
      </c>
      <c r="W230" s="74" t="str">
        <f t="shared" si="109"/>
        <v/>
      </c>
      <c r="X230" s="55" t="str">
        <f t="shared" si="110"/>
        <v/>
      </c>
      <c r="Y230" s="105" t="str">
        <f t="shared" si="111"/>
        <v/>
      </c>
      <c r="Z230" s="9" t="str">
        <f t="shared" si="96"/>
        <v/>
      </c>
      <c r="AA230" s="40" t="str">
        <f t="shared" si="118"/>
        <v/>
      </c>
      <c r="AB230" s="58" t="str">
        <f t="shared" si="97"/>
        <v/>
      </c>
      <c r="AC230" s="6" t="str">
        <f t="shared" si="98"/>
        <v/>
      </c>
    </row>
    <row r="231" spans="1:29" s="1" customFormat="1" ht="13.15" x14ac:dyDescent="0.4">
      <c r="A231" s="47" t="str">
        <f t="shared" si="99"/>
        <v>x</v>
      </c>
      <c r="B231" s="2">
        <f t="shared" si="100"/>
        <v>0</v>
      </c>
      <c r="C231" s="33" t="str">
        <f t="shared" si="101"/>
        <v/>
      </c>
      <c r="D231" s="34" t="str">
        <f t="shared" si="102"/>
        <v/>
      </c>
      <c r="E231" s="3" t="str">
        <f t="shared" si="119"/>
        <v/>
      </c>
      <c r="F231" s="4" t="str">
        <f t="shared" si="120"/>
        <v/>
      </c>
      <c r="G231" s="41" t="str">
        <f t="shared" si="103"/>
        <v/>
      </c>
      <c r="H231" s="7" t="str">
        <f t="shared" si="121"/>
        <v/>
      </c>
      <c r="I231" s="39" t="str">
        <f t="shared" si="104"/>
        <v/>
      </c>
      <c r="J231" s="73" t="str">
        <f t="shared" si="93"/>
        <v/>
      </c>
      <c r="K231" s="55" t="str">
        <f t="shared" si="94"/>
        <v/>
      </c>
      <c r="L231" s="117">
        <f t="shared" si="112"/>
        <v>52383</v>
      </c>
      <c r="M231" s="117">
        <f t="shared" si="113"/>
        <v>52412</v>
      </c>
      <c r="N231" s="87">
        <f t="shared" si="105"/>
        <v>0</v>
      </c>
      <c r="O231" s="95">
        <f t="shared" si="114"/>
        <v>0</v>
      </c>
      <c r="P231" s="2">
        <f t="shared" si="106"/>
        <v>0</v>
      </c>
      <c r="Q231" s="33" t="str">
        <f t="shared" si="115"/>
        <v/>
      </c>
      <c r="R231" s="34" t="str">
        <f t="shared" si="116"/>
        <v/>
      </c>
      <c r="S231" s="3" t="str">
        <f t="shared" si="95"/>
        <v/>
      </c>
      <c r="T231" s="4" t="str">
        <f t="shared" si="107"/>
        <v/>
      </c>
      <c r="U231" s="41" t="str">
        <f t="shared" si="117"/>
        <v/>
      </c>
      <c r="V231" s="7" t="str">
        <f t="shared" si="108"/>
        <v/>
      </c>
      <c r="W231" s="74" t="str">
        <f t="shared" si="109"/>
        <v/>
      </c>
      <c r="X231" s="55" t="str">
        <f t="shared" si="110"/>
        <v/>
      </c>
      <c r="Y231" s="105" t="str">
        <f t="shared" si="111"/>
        <v/>
      </c>
      <c r="Z231" s="9" t="str">
        <f t="shared" si="96"/>
        <v/>
      </c>
      <c r="AA231" s="40" t="str">
        <f t="shared" si="118"/>
        <v/>
      </c>
      <c r="AB231" s="58" t="str">
        <f t="shared" si="97"/>
        <v/>
      </c>
      <c r="AC231" s="6" t="str">
        <f t="shared" si="98"/>
        <v/>
      </c>
    </row>
    <row r="232" spans="1:29" s="1" customFormat="1" ht="13.15" x14ac:dyDescent="0.4">
      <c r="A232" s="47" t="str">
        <f t="shared" si="99"/>
        <v>x</v>
      </c>
      <c r="B232" s="2">
        <f t="shared" si="100"/>
        <v>0</v>
      </c>
      <c r="C232" s="33" t="str">
        <f t="shared" si="101"/>
        <v/>
      </c>
      <c r="D232" s="34" t="str">
        <f t="shared" si="102"/>
        <v/>
      </c>
      <c r="E232" s="3" t="str">
        <f t="shared" si="119"/>
        <v/>
      </c>
      <c r="F232" s="4" t="str">
        <f t="shared" si="120"/>
        <v/>
      </c>
      <c r="G232" s="41" t="str">
        <f t="shared" si="103"/>
        <v/>
      </c>
      <c r="H232" s="7" t="str">
        <f t="shared" si="121"/>
        <v/>
      </c>
      <c r="I232" s="39" t="str">
        <f t="shared" si="104"/>
        <v/>
      </c>
      <c r="J232" s="73" t="str">
        <f t="shared" si="93"/>
        <v/>
      </c>
      <c r="K232" s="55" t="str">
        <f t="shared" si="94"/>
        <v/>
      </c>
      <c r="L232" s="117">
        <f t="shared" si="112"/>
        <v>52413</v>
      </c>
      <c r="M232" s="117">
        <f t="shared" si="113"/>
        <v>52443</v>
      </c>
      <c r="N232" s="87">
        <f t="shared" si="105"/>
        <v>0</v>
      </c>
      <c r="O232" s="95">
        <f t="shared" si="114"/>
        <v>0</v>
      </c>
      <c r="P232" s="2">
        <f t="shared" si="106"/>
        <v>0</v>
      </c>
      <c r="Q232" s="33" t="str">
        <f t="shared" si="115"/>
        <v/>
      </c>
      <c r="R232" s="34" t="str">
        <f t="shared" si="116"/>
        <v/>
      </c>
      <c r="S232" s="3" t="str">
        <f t="shared" si="95"/>
        <v/>
      </c>
      <c r="T232" s="4" t="str">
        <f t="shared" si="107"/>
        <v/>
      </c>
      <c r="U232" s="41" t="str">
        <f t="shared" si="117"/>
        <v/>
      </c>
      <c r="V232" s="7" t="str">
        <f t="shared" si="108"/>
        <v/>
      </c>
      <c r="W232" s="74" t="str">
        <f t="shared" si="109"/>
        <v/>
      </c>
      <c r="X232" s="55" t="str">
        <f t="shared" si="110"/>
        <v/>
      </c>
      <c r="Y232" s="105" t="str">
        <f t="shared" si="111"/>
        <v/>
      </c>
      <c r="Z232" s="9" t="str">
        <f t="shared" si="96"/>
        <v/>
      </c>
      <c r="AA232" s="40" t="str">
        <f t="shared" si="118"/>
        <v/>
      </c>
      <c r="AB232" s="58" t="str">
        <f t="shared" si="97"/>
        <v/>
      </c>
      <c r="AC232" s="6" t="str">
        <f t="shared" si="98"/>
        <v/>
      </c>
    </row>
    <row r="233" spans="1:29" s="1" customFormat="1" ht="13.15" x14ac:dyDescent="0.4">
      <c r="A233" s="47" t="str">
        <f t="shared" si="99"/>
        <v>x</v>
      </c>
      <c r="B233" s="2">
        <f t="shared" si="100"/>
        <v>0</v>
      </c>
      <c r="C233" s="33" t="str">
        <f t="shared" si="101"/>
        <v/>
      </c>
      <c r="D233" s="34" t="str">
        <f t="shared" si="102"/>
        <v/>
      </c>
      <c r="E233" s="3" t="str">
        <f t="shared" si="119"/>
        <v/>
      </c>
      <c r="F233" s="4" t="str">
        <f t="shared" si="120"/>
        <v/>
      </c>
      <c r="G233" s="41" t="str">
        <f t="shared" si="103"/>
        <v/>
      </c>
      <c r="H233" s="7" t="str">
        <f t="shared" si="121"/>
        <v/>
      </c>
      <c r="I233" s="39" t="str">
        <f t="shared" si="104"/>
        <v/>
      </c>
      <c r="J233" s="73" t="str">
        <f t="shared" si="93"/>
        <v/>
      </c>
      <c r="K233" s="55" t="str">
        <f t="shared" si="94"/>
        <v/>
      </c>
      <c r="L233" s="117">
        <f t="shared" si="112"/>
        <v>52444</v>
      </c>
      <c r="M233" s="117">
        <f t="shared" si="113"/>
        <v>52474</v>
      </c>
      <c r="N233" s="87">
        <f t="shared" si="105"/>
        <v>0</v>
      </c>
      <c r="O233" s="95">
        <f t="shared" si="114"/>
        <v>0</v>
      </c>
      <c r="P233" s="2">
        <f t="shared" si="106"/>
        <v>0</v>
      </c>
      <c r="Q233" s="33" t="str">
        <f t="shared" si="115"/>
        <v/>
      </c>
      <c r="R233" s="34" t="str">
        <f t="shared" si="116"/>
        <v/>
      </c>
      <c r="S233" s="3" t="str">
        <f t="shared" si="95"/>
        <v/>
      </c>
      <c r="T233" s="4" t="str">
        <f t="shared" si="107"/>
        <v/>
      </c>
      <c r="U233" s="41" t="str">
        <f t="shared" si="117"/>
        <v/>
      </c>
      <c r="V233" s="7" t="str">
        <f t="shared" si="108"/>
        <v/>
      </c>
      <c r="W233" s="74" t="str">
        <f t="shared" si="109"/>
        <v/>
      </c>
      <c r="X233" s="55" t="str">
        <f t="shared" si="110"/>
        <v/>
      </c>
      <c r="Y233" s="105" t="str">
        <f t="shared" si="111"/>
        <v/>
      </c>
      <c r="Z233" s="9" t="str">
        <f t="shared" si="96"/>
        <v/>
      </c>
      <c r="AA233" s="40" t="str">
        <f t="shared" si="118"/>
        <v/>
      </c>
      <c r="AB233" s="58" t="str">
        <f t="shared" si="97"/>
        <v/>
      </c>
      <c r="AC233" s="6" t="str">
        <f t="shared" si="98"/>
        <v/>
      </c>
    </row>
    <row r="234" spans="1:29" s="1" customFormat="1" ht="13.15" x14ac:dyDescent="0.4">
      <c r="A234" s="47" t="str">
        <f t="shared" si="99"/>
        <v>x</v>
      </c>
      <c r="B234" s="2">
        <f t="shared" si="100"/>
        <v>0</v>
      </c>
      <c r="C234" s="33" t="str">
        <f t="shared" si="101"/>
        <v/>
      </c>
      <c r="D234" s="34" t="str">
        <f t="shared" si="102"/>
        <v/>
      </c>
      <c r="E234" s="3" t="str">
        <f t="shared" si="119"/>
        <v/>
      </c>
      <c r="F234" s="4" t="str">
        <f t="shared" si="120"/>
        <v/>
      </c>
      <c r="G234" s="41" t="str">
        <f t="shared" si="103"/>
        <v/>
      </c>
      <c r="H234" s="7" t="str">
        <f t="shared" si="121"/>
        <v/>
      </c>
      <c r="I234" s="39" t="str">
        <f t="shared" si="104"/>
        <v/>
      </c>
      <c r="J234" s="73" t="str">
        <f t="shared" si="93"/>
        <v/>
      </c>
      <c r="K234" s="55" t="str">
        <f t="shared" si="94"/>
        <v/>
      </c>
      <c r="L234" s="117">
        <f t="shared" si="112"/>
        <v>52475</v>
      </c>
      <c r="M234" s="117">
        <f t="shared" si="113"/>
        <v>52504</v>
      </c>
      <c r="N234" s="87">
        <f t="shared" si="105"/>
        <v>0</v>
      </c>
      <c r="O234" s="95">
        <f t="shared" si="114"/>
        <v>0</v>
      </c>
      <c r="P234" s="2">
        <f t="shared" si="106"/>
        <v>0</v>
      </c>
      <c r="Q234" s="33" t="str">
        <f t="shared" si="115"/>
        <v/>
      </c>
      <c r="R234" s="34" t="str">
        <f t="shared" si="116"/>
        <v/>
      </c>
      <c r="S234" s="3" t="str">
        <f t="shared" si="95"/>
        <v/>
      </c>
      <c r="T234" s="4" t="str">
        <f t="shared" si="107"/>
        <v/>
      </c>
      <c r="U234" s="41" t="str">
        <f t="shared" si="117"/>
        <v/>
      </c>
      <c r="V234" s="7" t="str">
        <f t="shared" si="108"/>
        <v/>
      </c>
      <c r="W234" s="74" t="str">
        <f t="shared" si="109"/>
        <v/>
      </c>
      <c r="X234" s="55" t="str">
        <f t="shared" si="110"/>
        <v/>
      </c>
      <c r="Y234" s="105" t="str">
        <f t="shared" si="111"/>
        <v/>
      </c>
      <c r="Z234" s="9" t="str">
        <f t="shared" si="96"/>
        <v/>
      </c>
      <c r="AA234" s="40" t="str">
        <f t="shared" si="118"/>
        <v/>
      </c>
      <c r="AB234" s="58" t="str">
        <f t="shared" si="97"/>
        <v/>
      </c>
      <c r="AC234" s="6" t="str">
        <f t="shared" si="98"/>
        <v/>
      </c>
    </row>
    <row r="235" spans="1:29" s="1" customFormat="1" ht="13.15" x14ac:dyDescent="0.4">
      <c r="A235" s="47" t="str">
        <f t="shared" si="99"/>
        <v>x</v>
      </c>
      <c r="B235" s="2">
        <f t="shared" si="100"/>
        <v>0</v>
      </c>
      <c r="C235" s="33" t="str">
        <f t="shared" si="101"/>
        <v/>
      </c>
      <c r="D235" s="34" t="str">
        <f t="shared" si="102"/>
        <v/>
      </c>
      <c r="E235" s="3" t="str">
        <f t="shared" si="119"/>
        <v/>
      </c>
      <c r="F235" s="4" t="str">
        <f t="shared" si="120"/>
        <v/>
      </c>
      <c r="G235" s="41" t="str">
        <f t="shared" si="103"/>
        <v/>
      </c>
      <c r="H235" s="7" t="str">
        <f t="shared" si="121"/>
        <v/>
      </c>
      <c r="I235" s="39" t="str">
        <f t="shared" si="104"/>
        <v/>
      </c>
      <c r="J235" s="73" t="str">
        <f t="shared" si="93"/>
        <v/>
      </c>
      <c r="K235" s="55" t="str">
        <f t="shared" si="94"/>
        <v/>
      </c>
      <c r="L235" s="117">
        <f t="shared" si="112"/>
        <v>52505</v>
      </c>
      <c r="M235" s="117">
        <f t="shared" si="113"/>
        <v>52535</v>
      </c>
      <c r="N235" s="87">
        <f t="shared" si="105"/>
        <v>0</v>
      </c>
      <c r="O235" s="95">
        <f t="shared" si="114"/>
        <v>0</v>
      </c>
      <c r="P235" s="2">
        <f t="shared" si="106"/>
        <v>0</v>
      </c>
      <c r="Q235" s="33" t="str">
        <f t="shared" si="115"/>
        <v/>
      </c>
      <c r="R235" s="34" t="str">
        <f t="shared" si="116"/>
        <v/>
      </c>
      <c r="S235" s="3" t="str">
        <f t="shared" si="95"/>
        <v/>
      </c>
      <c r="T235" s="4" t="str">
        <f t="shared" si="107"/>
        <v/>
      </c>
      <c r="U235" s="41" t="str">
        <f t="shared" si="117"/>
        <v/>
      </c>
      <c r="V235" s="7" t="str">
        <f t="shared" si="108"/>
        <v/>
      </c>
      <c r="W235" s="74" t="str">
        <f t="shared" si="109"/>
        <v/>
      </c>
      <c r="X235" s="55" t="str">
        <f t="shared" si="110"/>
        <v/>
      </c>
      <c r="Y235" s="105" t="str">
        <f t="shared" si="111"/>
        <v/>
      </c>
      <c r="Z235" s="9" t="str">
        <f t="shared" si="96"/>
        <v/>
      </c>
      <c r="AA235" s="40" t="str">
        <f t="shared" si="118"/>
        <v/>
      </c>
      <c r="AB235" s="58" t="str">
        <f t="shared" si="97"/>
        <v/>
      </c>
      <c r="AC235" s="6" t="str">
        <f t="shared" si="98"/>
        <v/>
      </c>
    </row>
    <row r="236" spans="1:29" s="1" customFormat="1" ht="13.15" x14ac:dyDescent="0.4">
      <c r="A236" s="47" t="str">
        <f t="shared" si="99"/>
        <v>x</v>
      </c>
      <c r="B236" s="2">
        <f t="shared" si="100"/>
        <v>0</v>
      </c>
      <c r="C236" s="33" t="str">
        <f t="shared" si="101"/>
        <v/>
      </c>
      <c r="D236" s="34" t="str">
        <f t="shared" si="102"/>
        <v/>
      </c>
      <c r="E236" s="3" t="str">
        <f t="shared" si="119"/>
        <v/>
      </c>
      <c r="F236" s="4" t="str">
        <f t="shared" si="120"/>
        <v/>
      </c>
      <c r="G236" s="41" t="str">
        <f t="shared" si="103"/>
        <v/>
      </c>
      <c r="H236" s="7" t="str">
        <f t="shared" si="121"/>
        <v/>
      </c>
      <c r="I236" s="39" t="str">
        <f t="shared" si="104"/>
        <v/>
      </c>
      <c r="J236" s="73" t="str">
        <f t="shared" si="93"/>
        <v/>
      </c>
      <c r="K236" s="55" t="str">
        <f t="shared" si="94"/>
        <v/>
      </c>
      <c r="L236" s="117">
        <f t="shared" si="112"/>
        <v>52536</v>
      </c>
      <c r="M236" s="117">
        <f t="shared" si="113"/>
        <v>52565</v>
      </c>
      <c r="N236" s="87">
        <f t="shared" si="105"/>
        <v>0</v>
      </c>
      <c r="O236" s="95">
        <f t="shared" si="114"/>
        <v>0</v>
      </c>
      <c r="P236" s="2">
        <f t="shared" si="106"/>
        <v>0</v>
      </c>
      <c r="Q236" s="33" t="str">
        <f t="shared" si="115"/>
        <v/>
      </c>
      <c r="R236" s="34" t="str">
        <f t="shared" si="116"/>
        <v/>
      </c>
      <c r="S236" s="3" t="str">
        <f t="shared" si="95"/>
        <v/>
      </c>
      <c r="T236" s="4" t="str">
        <f t="shared" si="107"/>
        <v/>
      </c>
      <c r="U236" s="41" t="str">
        <f t="shared" si="117"/>
        <v/>
      </c>
      <c r="V236" s="7" t="str">
        <f t="shared" si="108"/>
        <v/>
      </c>
      <c r="W236" s="74" t="str">
        <f t="shared" si="109"/>
        <v/>
      </c>
      <c r="X236" s="55" t="str">
        <f t="shared" si="110"/>
        <v/>
      </c>
      <c r="Y236" s="105" t="str">
        <f t="shared" si="111"/>
        <v/>
      </c>
      <c r="Z236" s="9" t="str">
        <f t="shared" si="96"/>
        <v/>
      </c>
      <c r="AA236" s="40" t="str">
        <f t="shared" si="118"/>
        <v/>
      </c>
      <c r="AB236" s="58" t="str">
        <f t="shared" si="97"/>
        <v/>
      </c>
      <c r="AC236" s="6" t="str">
        <f t="shared" si="98"/>
        <v/>
      </c>
    </row>
    <row r="237" spans="1:29" s="1" customFormat="1" ht="13.15" x14ac:dyDescent="0.4">
      <c r="A237" s="47" t="str">
        <f t="shared" si="99"/>
        <v>x</v>
      </c>
      <c r="B237" s="2">
        <f t="shared" si="100"/>
        <v>0</v>
      </c>
      <c r="C237" s="33" t="str">
        <f t="shared" si="101"/>
        <v/>
      </c>
      <c r="D237" s="34" t="str">
        <f t="shared" si="102"/>
        <v/>
      </c>
      <c r="E237" s="3" t="str">
        <f t="shared" si="119"/>
        <v/>
      </c>
      <c r="F237" s="4" t="str">
        <f t="shared" si="120"/>
        <v/>
      </c>
      <c r="G237" s="41" t="str">
        <f t="shared" si="103"/>
        <v/>
      </c>
      <c r="H237" s="7" t="str">
        <f t="shared" si="121"/>
        <v/>
      </c>
      <c r="I237" s="39" t="str">
        <f t="shared" si="104"/>
        <v/>
      </c>
      <c r="J237" s="73" t="str">
        <f t="shared" si="93"/>
        <v/>
      </c>
      <c r="K237" s="55" t="str">
        <f t="shared" si="94"/>
        <v/>
      </c>
      <c r="L237" s="117">
        <f t="shared" si="112"/>
        <v>52566</v>
      </c>
      <c r="M237" s="117">
        <f t="shared" si="113"/>
        <v>52596</v>
      </c>
      <c r="N237" s="87">
        <f t="shared" si="105"/>
        <v>0</v>
      </c>
      <c r="O237" s="95">
        <f t="shared" si="114"/>
        <v>0</v>
      </c>
      <c r="P237" s="2">
        <f t="shared" si="106"/>
        <v>0</v>
      </c>
      <c r="Q237" s="33" t="str">
        <f t="shared" si="115"/>
        <v/>
      </c>
      <c r="R237" s="34" t="str">
        <f t="shared" si="116"/>
        <v/>
      </c>
      <c r="S237" s="3" t="str">
        <f t="shared" si="95"/>
        <v/>
      </c>
      <c r="T237" s="4" t="str">
        <f t="shared" si="107"/>
        <v/>
      </c>
      <c r="U237" s="41" t="str">
        <f t="shared" si="117"/>
        <v/>
      </c>
      <c r="V237" s="7" t="str">
        <f t="shared" si="108"/>
        <v/>
      </c>
      <c r="W237" s="74" t="str">
        <f t="shared" si="109"/>
        <v/>
      </c>
      <c r="X237" s="55" t="str">
        <f t="shared" si="110"/>
        <v/>
      </c>
      <c r="Y237" s="105" t="str">
        <f t="shared" si="111"/>
        <v/>
      </c>
      <c r="Z237" s="9" t="str">
        <f t="shared" si="96"/>
        <v/>
      </c>
      <c r="AA237" s="40" t="str">
        <f t="shared" si="118"/>
        <v/>
      </c>
      <c r="AB237" s="58" t="str">
        <f t="shared" si="97"/>
        <v/>
      </c>
      <c r="AC237" s="6" t="str">
        <f t="shared" si="98"/>
        <v/>
      </c>
    </row>
    <row r="238" spans="1:29" s="1" customFormat="1" ht="13.15" x14ac:dyDescent="0.4">
      <c r="A238" s="47" t="str">
        <f t="shared" si="99"/>
        <v>x</v>
      </c>
      <c r="B238" s="2">
        <f t="shared" si="100"/>
        <v>0</v>
      </c>
      <c r="C238" s="33" t="str">
        <f t="shared" si="101"/>
        <v/>
      </c>
      <c r="D238" s="34" t="str">
        <f t="shared" si="102"/>
        <v/>
      </c>
      <c r="E238" s="3" t="str">
        <f t="shared" si="119"/>
        <v/>
      </c>
      <c r="F238" s="4" t="str">
        <f t="shared" si="120"/>
        <v/>
      </c>
      <c r="G238" s="41" t="str">
        <f t="shared" si="103"/>
        <v/>
      </c>
      <c r="H238" s="7" t="str">
        <f t="shared" si="121"/>
        <v/>
      </c>
      <c r="I238" s="39" t="str">
        <f t="shared" si="104"/>
        <v/>
      </c>
      <c r="J238" s="73" t="str">
        <f t="shared" si="93"/>
        <v/>
      </c>
      <c r="K238" s="55" t="str">
        <f t="shared" si="94"/>
        <v/>
      </c>
      <c r="L238" s="117">
        <f t="shared" si="112"/>
        <v>52597</v>
      </c>
      <c r="M238" s="117">
        <f t="shared" si="113"/>
        <v>52627</v>
      </c>
      <c r="N238" s="87">
        <f t="shared" si="105"/>
        <v>0</v>
      </c>
      <c r="O238" s="95">
        <f t="shared" si="114"/>
        <v>0</v>
      </c>
      <c r="P238" s="2">
        <f t="shared" si="106"/>
        <v>0</v>
      </c>
      <c r="Q238" s="33" t="str">
        <f t="shared" si="115"/>
        <v/>
      </c>
      <c r="R238" s="34" t="str">
        <f t="shared" si="116"/>
        <v/>
      </c>
      <c r="S238" s="3" t="str">
        <f t="shared" si="95"/>
        <v/>
      </c>
      <c r="T238" s="4" t="str">
        <f t="shared" si="107"/>
        <v/>
      </c>
      <c r="U238" s="41" t="str">
        <f t="shared" si="117"/>
        <v/>
      </c>
      <c r="V238" s="7" t="str">
        <f t="shared" si="108"/>
        <v/>
      </c>
      <c r="W238" s="74" t="str">
        <f t="shared" si="109"/>
        <v/>
      </c>
      <c r="X238" s="55" t="str">
        <f t="shared" si="110"/>
        <v/>
      </c>
      <c r="Y238" s="105" t="str">
        <f t="shared" si="111"/>
        <v/>
      </c>
      <c r="Z238" s="9" t="str">
        <f t="shared" si="96"/>
        <v/>
      </c>
      <c r="AA238" s="40" t="str">
        <f t="shared" si="118"/>
        <v/>
      </c>
      <c r="AB238" s="58" t="str">
        <f t="shared" si="97"/>
        <v/>
      </c>
      <c r="AC238" s="6" t="str">
        <f t="shared" si="98"/>
        <v/>
      </c>
    </row>
    <row r="239" spans="1:29" s="1" customFormat="1" ht="13.15" x14ac:dyDescent="0.4">
      <c r="A239" s="47" t="str">
        <f t="shared" si="99"/>
        <v>x</v>
      </c>
      <c r="B239" s="2">
        <f t="shared" si="100"/>
        <v>0</v>
      </c>
      <c r="C239" s="33" t="str">
        <f t="shared" si="101"/>
        <v/>
      </c>
      <c r="D239" s="34" t="str">
        <f t="shared" si="102"/>
        <v/>
      </c>
      <c r="E239" s="3" t="str">
        <f t="shared" si="119"/>
        <v/>
      </c>
      <c r="F239" s="4" t="str">
        <f t="shared" si="120"/>
        <v/>
      </c>
      <c r="G239" s="41" t="str">
        <f t="shared" si="103"/>
        <v/>
      </c>
      <c r="H239" s="7" t="str">
        <f t="shared" si="121"/>
        <v/>
      </c>
      <c r="I239" s="39" t="str">
        <f t="shared" si="104"/>
        <v/>
      </c>
      <c r="J239" s="73" t="str">
        <f t="shared" si="93"/>
        <v/>
      </c>
      <c r="K239" s="55" t="str">
        <f t="shared" si="94"/>
        <v/>
      </c>
      <c r="L239" s="117">
        <f t="shared" si="112"/>
        <v>52628</v>
      </c>
      <c r="M239" s="117">
        <f t="shared" si="113"/>
        <v>52656</v>
      </c>
      <c r="N239" s="87">
        <f t="shared" si="105"/>
        <v>0</v>
      </c>
      <c r="O239" s="95">
        <f t="shared" si="114"/>
        <v>0</v>
      </c>
      <c r="P239" s="2">
        <f t="shared" si="106"/>
        <v>0</v>
      </c>
      <c r="Q239" s="33" t="str">
        <f t="shared" si="115"/>
        <v/>
      </c>
      <c r="R239" s="34" t="str">
        <f t="shared" si="116"/>
        <v/>
      </c>
      <c r="S239" s="3" t="str">
        <f t="shared" si="95"/>
        <v/>
      </c>
      <c r="T239" s="4" t="str">
        <f t="shared" si="107"/>
        <v/>
      </c>
      <c r="U239" s="41" t="str">
        <f t="shared" si="117"/>
        <v/>
      </c>
      <c r="V239" s="7" t="str">
        <f t="shared" si="108"/>
        <v/>
      </c>
      <c r="W239" s="74" t="str">
        <f t="shared" si="109"/>
        <v/>
      </c>
      <c r="X239" s="55" t="str">
        <f t="shared" si="110"/>
        <v/>
      </c>
      <c r="Y239" s="105" t="str">
        <f t="shared" si="111"/>
        <v/>
      </c>
      <c r="Z239" s="9" t="str">
        <f t="shared" si="96"/>
        <v/>
      </c>
      <c r="AA239" s="40" t="str">
        <f t="shared" si="118"/>
        <v/>
      </c>
      <c r="AB239" s="58" t="str">
        <f t="shared" si="97"/>
        <v/>
      </c>
      <c r="AC239" s="6" t="str">
        <f t="shared" si="98"/>
        <v/>
      </c>
    </row>
    <row r="240" spans="1:29" s="1" customFormat="1" ht="13.15" x14ac:dyDescent="0.4">
      <c r="A240" s="47" t="str">
        <f t="shared" si="99"/>
        <v>x</v>
      </c>
      <c r="B240" s="2">
        <f t="shared" si="100"/>
        <v>0</v>
      </c>
      <c r="C240" s="33" t="str">
        <f t="shared" si="101"/>
        <v/>
      </c>
      <c r="D240" s="34" t="str">
        <f t="shared" si="102"/>
        <v/>
      </c>
      <c r="E240" s="3" t="str">
        <f t="shared" si="119"/>
        <v/>
      </c>
      <c r="F240" s="4" t="str">
        <f t="shared" si="120"/>
        <v/>
      </c>
      <c r="G240" s="41" t="str">
        <f t="shared" si="103"/>
        <v/>
      </c>
      <c r="H240" s="7" t="str">
        <f t="shared" si="121"/>
        <v/>
      </c>
      <c r="I240" s="39" t="str">
        <f t="shared" si="104"/>
        <v/>
      </c>
      <c r="J240" s="73" t="str">
        <f t="shared" si="93"/>
        <v/>
      </c>
      <c r="K240" s="55" t="str">
        <f t="shared" si="94"/>
        <v/>
      </c>
      <c r="L240" s="117">
        <f t="shared" si="112"/>
        <v>52657</v>
      </c>
      <c r="M240" s="117">
        <f t="shared" si="113"/>
        <v>52687</v>
      </c>
      <c r="N240" s="87">
        <f t="shared" si="105"/>
        <v>0</v>
      </c>
      <c r="O240" s="95">
        <f t="shared" si="114"/>
        <v>0</v>
      </c>
      <c r="P240" s="2">
        <f t="shared" si="106"/>
        <v>0</v>
      </c>
      <c r="Q240" s="33" t="str">
        <f t="shared" si="115"/>
        <v/>
      </c>
      <c r="R240" s="34" t="str">
        <f t="shared" si="116"/>
        <v/>
      </c>
      <c r="S240" s="3" t="str">
        <f t="shared" si="95"/>
        <v/>
      </c>
      <c r="T240" s="4" t="str">
        <f t="shared" si="107"/>
        <v/>
      </c>
      <c r="U240" s="41" t="str">
        <f t="shared" si="117"/>
        <v/>
      </c>
      <c r="V240" s="7" t="str">
        <f t="shared" si="108"/>
        <v/>
      </c>
      <c r="W240" s="74" t="str">
        <f t="shared" si="109"/>
        <v/>
      </c>
      <c r="X240" s="55" t="str">
        <f t="shared" si="110"/>
        <v/>
      </c>
      <c r="Y240" s="105" t="str">
        <f t="shared" si="111"/>
        <v/>
      </c>
      <c r="Z240" s="9" t="str">
        <f t="shared" si="96"/>
        <v/>
      </c>
      <c r="AA240" s="40" t="str">
        <f t="shared" si="118"/>
        <v/>
      </c>
      <c r="AB240" s="58" t="str">
        <f t="shared" si="97"/>
        <v/>
      </c>
      <c r="AC240" s="6" t="str">
        <f t="shared" si="98"/>
        <v/>
      </c>
    </row>
    <row r="241" spans="1:30" s="1" customFormat="1" ht="13.15" x14ac:dyDescent="0.4">
      <c r="A241" s="47" t="str">
        <f t="shared" si="99"/>
        <v>x</v>
      </c>
      <c r="B241" s="2">
        <f t="shared" si="100"/>
        <v>0</v>
      </c>
      <c r="C241" s="33" t="str">
        <f t="shared" si="101"/>
        <v/>
      </c>
      <c r="D241" s="34" t="str">
        <f t="shared" si="102"/>
        <v/>
      </c>
      <c r="E241" s="3" t="str">
        <f t="shared" si="119"/>
        <v/>
      </c>
      <c r="F241" s="4" t="str">
        <f t="shared" si="120"/>
        <v/>
      </c>
      <c r="G241" s="41" t="str">
        <f t="shared" si="103"/>
        <v/>
      </c>
      <c r="H241" s="7" t="str">
        <f t="shared" si="121"/>
        <v/>
      </c>
      <c r="I241" s="39" t="str">
        <f t="shared" si="104"/>
        <v/>
      </c>
      <c r="J241" s="73" t="str">
        <f t="shared" si="93"/>
        <v/>
      </c>
      <c r="K241" s="55" t="str">
        <f t="shared" si="94"/>
        <v/>
      </c>
      <c r="L241" s="117">
        <f t="shared" si="112"/>
        <v>52688</v>
      </c>
      <c r="M241" s="117">
        <f t="shared" si="113"/>
        <v>52717</v>
      </c>
      <c r="N241" s="87">
        <f t="shared" si="105"/>
        <v>0</v>
      </c>
      <c r="O241" s="95">
        <f t="shared" si="114"/>
        <v>0</v>
      </c>
      <c r="P241" s="2">
        <f t="shared" si="106"/>
        <v>0</v>
      </c>
      <c r="Q241" s="33" t="str">
        <f t="shared" si="115"/>
        <v/>
      </c>
      <c r="R241" s="34" t="str">
        <f t="shared" si="116"/>
        <v/>
      </c>
      <c r="S241" s="3" t="str">
        <f t="shared" si="95"/>
        <v/>
      </c>
      <c r="T241" s="4" t="str">
        <f t="shared" si="107"/>
        <v/>
      </c>
      <c r="U241" s="41" t="str">
        <f t="shared" si="117"/>
        <v/>
      </c>
      <c r="V241" s="7" t="str">
        <f t="shared" si="108"/>
        <v/>
      </c>
      <c r="W241" s="74" t="str">
        <f t="shared" si="109"/>
        <v/>
      </c>
      <c r="X241" s="55" t="str">
        <f t="shared" si="110"/>
        <v/>
      </c>
      <c r="Y241" s="105" t="str">
        <f t="shared" si="111"/>
        <v/>
      </c>
      <c r="Z241" s="9" t="str">
        <f t="shared" si="96"/>
        <v/>
      </c>
      <c r="AA241" s="40" t="str">
        <f t="shared" si="118"/>
        <v/>
      </c>
      <c r="AB241" s="58" t="str">
        <f t="shared" si="97"/>
        <v/>
      </c>
      <c r="AC241" s="6" t="str">
        <f t="shared" si="98"/>
        <v/>
      </c>
    </row>
    <row r="242" spans="1:30" s="1" customFormat="1" ht="13.15" x14ac:dyDescent="0.4">
      <c r="A242" s="47" t="str">
        <f t="shared" si="99"/>
        <v>x</v>
      </c>
      <c r="B242" s="2">
        <f t="shared" si="100"/>
        <v>0</v>
      </c>
      <c r="C242" s="33" t="str">
        <f t="shared" si="101"/>
        <v/>
      </c>
      <c r="D242" s="34" t="str">
        <f t="shared" si="102"/>
        <v/>
      </c>
      <c r="E242" s="3" t="str">
        <f t="shared" si="119"/>
        <v/>
      </c>
      <c r="F242" s="4" t="str">
        <f t="shared" ref="F242:F249" si="122">IF(B242&gt;0,+D242+E242,"")</f>
        <v/>
      </c>
      <c r="G242" s="41" t="str">
        <f t="shared" si="103"/>
        <v/>
      </c>
      <c r="H242" s="7" t="str">
        <f t="shared" ref="H242:H249" si="123">IF(B242&gt;0,-E242*G242/12,"")</f>
        <v/>
      </c>
      <c r="I242" s="39" t="str">
        <f t="shared" si="104"/>
        <v/>
      </c>
      <c r="J242" s="73" t="str">
        <f t="shared" si="93"/>
        <v/>
      </c>
      <c r="K242" s="55" t="str">
        <f t="shared" si="94"/>
        <v/>
      </c>
      <c r="L242" s="117">
        <f t="shared" si="112"/>
        <v>52718</v>
      </c>
      <c r="M242" s="117">
        <f t="shared" si="113"/>
        <v>52748</v>
      </c>
      <c r="N242" s="87">
        <f t="shared" si="105"/>
        <v>0</v>
      </c>
      <c r="O242" s="95">
        <f t="shared" si="114"/>
        <v>0</v>
      </c>
      <c r="P242" s="2">
        <f t="shared" si="106"/>
        <v>0</v>
      </c>
      <c r="Q242" s="33" t="str">
        <f t="shared" si="115"/>
        <v/>
      </c>
      <c r="R242" s="34" t="str">
        <f t="shared" si="116"/>
        <v/>
      </c>
      <c r="S242" s="3" t="str">
        <f t="shared" si="95"/>
        <v/>
      </c>
      <c r="T242" s="4" t="str">
        <f t="shared" si="107"/>
        <v/>
      </c>
      <c r="U242" s="41" t="str">
        <f t="shared" si="117"/>
        <v/>
      </c>
      <c r="V242" s="7" t="str">
        <f t="shared" si="108"/>
        <v/>
      </c>
      <c r="W242" s="74" t="str">
        <f t="shared" si="109"/>
        <v/>
      </c>
      <c r="X242" s="55" t="str">
        <f t="shared" si="110"/>
        <v/>
      </c>
      <c r="Y242" s="105" t="str">
        <f t="shared" si="111"/>
        <v/>
      </c>
      <c r="Z242" s="9" t="str">
        <f t="shared" si="96"/>
        <v/>
      </c>
      <c r="AA242" s="40" t="str">
        <f t="shared" si="118"/>
        <v/>
      </c>
      <c r="AB242" s="58" t="str">
        <f t="shared" si="97"/>
        <v/>
      </c>
      <c r="AC242" s="6" t="str">
        <f t="shared" si="98"/>
        <v/>
      </c>
    </row>
    <row r="243" spans="1:30" s="1" customFormat="1" ht="13.15" x14ac:dyDescent="0.4">
      <c r="A243" s="47" t="str">
        <f t="shared" si="99"/>
        <v>x</v>
      </c>
      <c r="B243" s="2">
        <f t="shared" si="100"/>
        <v>0</v>
      </c>
      <c r="C243" s="33" t="str">
        <f t="shared" si="101"/>
        <v/>
      </c>
      <c r="D243" s="34" t="str">
        <f t="shared" si="102"/>
        <v/>
      </c>
      <c r="E243" s="3" t="str">
        <f t="shared" si="119"/>
        <v/>
      </c>
      <c r="F243" s="4" t="str">
        <f t="shared" si="122"/>
        <v/>
      </c>
      <c r="G243" s="41" t="str">
        <f t="shared" si="103"/>
        <v/>
      </c>
      <c r="H243" s="7" t="str">
        <f t="shared" si="123"/>
        <v/>
      </c>
      <c r="I243" s="39" t="str">
        <f t="shared" si="104"/>
        <v/>
      </c>
      <c r="J243" s="73" t="str">
        <f t="shared" si="93"/>
        <v/>
      </c>
      <c r="K243" s="55" t="str">
        <f t="shared" si="94"/>
        <v/>
      </c>
      <c r="L243" s="117">
        <f t="shared" si="112"/>
        <v>52749</v>
      </c>
      <c r="M243" s="117">
        <f t="shared" si="113"/>
        <v>52778</v>
      </c>
      <c r="N243" s="87">
        <f t="shared" si="105"/>
        <v>0</v>
      </c>
      <c r="O243" s="95">
        <f t="shared" si="114"/>
        <v>0</v>
      </c>
      <c r="P243" s="2">
        <f t="shared" si="106"/>
        <v>0</v>
      </c>
      <c r="Q243" s="33" t="str">
        <f t="shared" si="115"/>
        <v/>
      </c>
      <c r="R243" s="34" t="str">
        <f t="shared" si="116"/>
        <v/>
      </c>
      <c r="S243" s="3" t="str">
        <f t="shared" si="95"/>
        <v/>
      </c>
      <c r="T243" s="4" t="str">
        <f t="shared" si="107"/>
        <v/>
      </c>
      <c r="U243" s="41" t="str">
        <f t="shared" si="117"/>
        <v/>
      </c>
      <c r="V243" s="7" t="str">
        <f t="shared" si="108"/>
        <v/>
      </c>
      <c r="W243" s="74" t="str">
        <f t="shared" si="109"/>
        <v/>
      </c>
      <c r="X243" s="55" t="str">
        <f t="shared" si="110"/>
        <v/>
      </c>
      <c r="Y243" s="105" t="str">
        <f t="shared" si="111"/>
        <v/>
      </c>
      <c r="Z243" s="9" t="str">
        <f t="shared" si="96"/>
        <v/>
      </c>
      <c r="AA243" s="40" t="str">
        <f t="shared" si="118"/>
        <v/>
      </c>
      <c r="AB243" s="58" t="str">
        <f t="shared" si="97"/>
        <v/>
      </c>
      <c r="AC243" s="6" t="str">
        <f t="shared" si="98"/>
        <v/>
      </c>
    </row>
    <row r="244" spans="1:30" s="1" customFormat="1" ht="13.15" x14ac:dyDescent="0.4">
      <c r="A244" s="47" t="str">
        <f t="shared" si="99"/>
        <v>x</v>
      </c>
      <c r="B244" s="2">
        <f t="shared" si="100"/>
        <v>0</v>
      </c>
      <c r="C244" s="33" t="str">
        <f t="shared" si="101"/>
        <v/>
      </c>
      <c r="D244" s="34" t="str">
        <f t="shared" si="102"/>
        <v/>
      </c>
      <c r="E244" s="3" t="str">
        <f t="shared" si="119"/>
        <v/>
      </c>
      <c r="F244" s="4" t="str">
        <f t="shared" si="122"/>
        <v/>
      </c>
      <c r="G244" s="41" t="str">
        <f t="shared" si="103"/>
        <v/>
      </c>
      <c r="H244" s="7" t="str">
        <f t="shared" si="123"/>
        <v/>
      </c>
      <c r="I244" s="39" t="str">
        <f t="shared" si="104"/>
        <v/>
      </c>
      <c r="J244" s="73" t="str">
        <f t="shared" si="93"/>
        <v/>
      </c>
      <c r="K244" s="55" t="str">
        <f t="shared" si="94"/>
        <v/>
      </c>
      <c r="L244" s="117">
        <f t="shared" si="112"/>
        <v>52779</v>
      </c>
      <c r="M244" s="117">
        <f t="shared" si="113"/>
        <v>52809</v>
      </c>
      <c r="N244" s="87">
        <f t="shared" si="105"/>
        <v>0</v>
      </c>
      <c r="O244" s="95">
        <f t="shared" si="114"/>
        <v>0</v>
      </c>
      <c r="P244" s="2">
        <f t="shared" si="106"/>
        <v>0</v>
      </c>
      <c r="Q244" s="33" t="str">
        <f t="shared" si="115"/>
        <v/>
      </c>
      <c r="R244" s="34" t="str">
        <f t="shared" si="116"/>
        <v/>
      </c>
      <c r="S244" s="3" t="str">
        <f t="shared" si="95"/>
        <v/>
      </c>
      <c r="T244" s="4" t="str">
        <f t="shared" si="107"/>
        <v/>
      </c>
      <c r="U244" s="41" t="str">
        <f t="shared" si="117"/>
        <v/>
      </c>
      <c r="V244" s="7" t="str">
        <f t="shared" si="108"/>
        <v/>
      </c>
      <c r="W244" s="74" t="str">
        <f t="shared" si="109"/>
        <v/>
      </c>
      <c r="X244" s="55" t="str">
        <f t="shared" si="110"/>
        <v/>
      </c>
      <c r="Y244" s="105" t="str">
        <f t="shared" si="111"/>
        <v/>
      </c>
      <c r="Z244" s="9" t="str">
        <f t="shared" si="96"/>
        <v/>
      </c>
      <c r="AA244" s="40" t="str">
        <f t="shared" si="118"/>
        <v/>
      </c>
      <c r="AB244" s="58" t="str">
        <f t="shared" si="97"/>
        <v/>
      </c>
      <c r="AC244" s="6" t="str">
        <f t="shared" si="98"/>
        <v/>
      </c>
    </row>
    <row r="245" spans="1:30" s="1" customFormat="1" ht="13.15" x14ac:dyDescent="0.4">
      <c r="A245" s="47" t="str">
        <f t="shared" si="99"/>
        <v>x</v>
      </c>
      <c r="B245" s="2">
        <f t="shared" si="100"/>
        <v>0</v>
      </c>
      <c r="C245" s="33" t="str">
        <f t="shared" si="101"/>
        <v/>
      </c>
      <c r="D245" s="34" t="str">
        <f t="shared" si="102"/>
        <v/>
      </c>
      <c r="E245" s="3" t="str">
        <f t="shared" si="119"/>
        <v/>
      </c>
      <c r="F245" s="4" t="str">
        <f t="shared" si="122"/>
        <v/>
      </c>
      <c r="G245" s="41" t="str">
        <f t="shared" si="103"/>
        <v/>
      </c>
      <c r="H245" s="7" t="str">
        <f t="shared" si="123"/>
        <v/>
      </c>
      <c r="I245" s="39" t="str">
        <f t="shared" si="104"/>
        <v/>
      </c>
      <c r="J245" s="73" t="str">
        <f t="shared" si="93"/>
        <v/>
      </c>
      <c r="K245" s="55" t="str">
        <f t="shared" si="94"/>
        <v/>
      </c>
      <c r="L245" s="117">
        <f t="shared" si="112"/>
        <v>52810</v>
      </c>
      <c r="M245" s="117">
        <f t="shared" si="113"/>
        <v>52840</v>
      </c>
      <c r="N245" s="87">
        <f t="shared" si="105"/>
        <v>0</v>
      </c>
      <c r="O245" s="95">
        <f t="shared" si="114"/>
        <v>0</v>
      </c>
      <c r="P245" s="2">
        <f t="shared" si="106"/>
        <v>0</v>
      </c>
      <c r="Q245" s="33" t="str">
        <f t="shared" si="115"/>
        <v/>
      </c>
      <c r="R245" s="34" t="str">
        <f t="shared" si="116"/>
        <v/>
      </c>
      <c r="S245" s="3" t="str">
        <f t="shared" si="95"/>
        <v/>
      </c>
      <c r="T245" s="4" t="str">
        <f t="shared" si="107"/>
        <v/>
      </c>
      <c r="U245" s="41" t="str">
        <f t="shared" si="117"/>
        <v/>
      </c>
      <c r="V245" s="7" t="str">
        <f t="shared" si="108"/>
        <v/>
      </c>
      <c r="W245" s="74" t="str">
        <f t="shared" si="109"/>
        <v/>
      </c>
      <c r="X245" s="55" t="str">
        <f t="shared" si="110"/>
        <v/>
      </c>
      <c r="Y245" s="105" t="str">
        <f t="shared" si="111"/>
        <v/>
      </c>
      <c r="Z245" s="9" t="str">
        <f t="shared" si="96"/>
        <v/>
      </c>
      <c r="AA245" s="40" t="str">
        <f t="shared" si="118"/>
        <v/>
      </c>
      <c r="AB245" s="58" t="str">
        <f t="shared" si="97"/>
        <v/>
      </c>
      <c r="AC245" s="6" t="str">
        <f t="shared" si="98"/>
        <v/>
      </c>
    </row>
    <row r="246" spans="1:30" s="1" customFormat="1" ht="13.15" x14ac:dyDescent="0.4">
      <c r="A246" s="47" t="str">
        <f t="shared" si="99"/>
        <v>x</v>
      </c>
      <c r="B246" s="2">
        <f t="shared" si="100"/>
        <v>0</v>
      </c>
      <c r="C246" s="33" t="str">
        <f t="shared" si="101"/>
        <v/>
      </c>
      <c r="D246" s="34" t="str">
        <f t="shared" si="102"/>
        <v/>
      </c>
      <c r="E246" s="3" t="str">
        <f t="shared" si="119"/>
        <v/>
      </c>
      <c r="F246" s="4" t="str">
        <f t="shared" si="122"/>
        <v/>
      </c>
      <c r="G246" s="41" t="str">
        <f t="shared" si="103"/>
        <v/>
      </c>
      <c r="H246" s="7" t="str">
        <f t="shared" si="123"/>
        <v/>
      </c>
      <c r="I246" s="39" t="str">
        <f t="shared" si="104"/>
        <v/>
      </c>
      <c r="J246" s="73" t="str">
        <f t="shared" si="93"/>
        <v/>
      </c>
      <c r="K246" s="55" t="str">
        <f t="shared" si="94"/>
        <v/>
      </c>
      <c r="L246" s="117">
        <f t="shared" si="112"/>
        <v>52841</v>
      </c>
      <c r="M246" s="117">
        <f t="shared" si="113"/>
        <v>52870</v>
      </c>
      <c r="N246" s="87">
        <f t="shared" si="105"/>
        <v>0</v>
      </c>
      <c r="O246" s="95">
        <f t="shared" si="114"/>
        <v>0</v>
      </c>
      <c r="P246" s="2">
        <f t="shared" si="106"/>
        <v>0</v>
      </c>
      <c r="Q246" s="33" t="str">
        <f t="shared" si="115"/>
        <v/>
      </c>
      <c r="R246" s="34" t="str">
        <f t="shared" si="116"/>
        <v/>
      </c>
      <c r="S246" s="3" t="str">
        <f t="shared" si="95"/>
        <v/>
      </c>
      <c r="T246" s="4" t="str">
        <f t="shared" si="107"/>
        <v/>
      </c>
      <c r="U246" s="41" t="str">
        <f t="shared" si="117"/>
        <v/>
      </c>
      <c r="V246" s="7" t="str">
        <f t="shared" si="108"/>
        <v/>
      </c>
      <c r="W246" s="74" t="str">
        <f t="shared" si="109"/>
        <v/>
      </c>
      <c r="X246" s="55" t="str">
        <f t="shared" si="110"/>
        <v/>
      </c>
      <c r="Y246" s="105" t="str">
        <f t="shared" si="111"/>
        <v/>
      </c>
      <c r="Z246" s="9" t="str">
        <f t="shared" si="96"/>
        <v/>
      </c>
      <c r="AA246" s="40" t="str">
        <f t="shared" si="118"/>
        <v/>
      </c>
      <c r="AB246" s="58" t="str">
        <f t="shared" si="97"/>
        <v/>
      </c>
      <c r="AC246" s="6" t="str">
        <f t="shared" si="98"/>
        <v/>
      </c>
    </row>
    <row r="247" spans="1:30" s="1" customFormat="1" ht="13.15" x14ac:dyDescent="0.4">
      <c r="A247" s="47" t="str">
        <f t="shared" si="99"/>
        <v>x</v>
      </c>
      <c r="B247" s="2">
        <f t="shared" si="100"/>
        <v>0</v>
      </c>
      <c r="C247" s="33" t="str">
        <f t="shared" si="101"/>
        <v/>
      </c>
      <c r="D247" s="34" t="str">
        <f t="shared" si="102"/>
        <v/>
      </c>
      <c r="E247" s="3" t="str">
        <f t="shared" si="119"/>
        <v/>
      </c>
      <c r="F247" s="4" t="str">
        <f t="shared" si="122"/>
        <v/>
      </c>
      <c r="G247" s="41" t="str">
        <f t="shared" si="103"/>
        <v/>
      </c>
      <c r="H247" s="7" t="str">
        <f t="shared" si="123"/>
        <v/>
      </c>
      <c r="I247" s="39" t="str">
        <f t="shared" si="104"/>
        <v/>
      </c>
      <c r="J247" s="73" t="str">
        <f t="shared" si="93"/>
        <v/>
      </c>
      <c r="K247" s="55" t="str">
        <f t="shared" si="94"/>
        <v/>
      </c>
      <c r="L247" s="117">
        <f t="shared" si="112"/>
        <v>52871</v>
      </c>
      <c r="M247" s="117">
        <f t="shared" si="113"/>
        <v>52901</v>
      </c>
      <c r="N247" s="87">
        <f t="shared" si="105"/>
        <v>0</v>
      </c>
      <c r="O247" s="95">
        <f t="shared" si="114"/>
        <v>0</v>
      </c>
      <c r="P247" s="2">
        <f t="shared" si="106"/>
        <v>0</v>
      </c>
      <c r="Q247" s="33" t="str">
        <f t="shared" si="115"/>
        <v/>
      </c>
      <c r="R247" s="34" t="str">
        <f t="shared" si="116"/>
        <v/>
      </c>
      <c r="S247" s="3" t="str">
        <f t="shared" si="95"/>
        <v/>
      </c>
      <c r="T247" s="4" t="str">
        <f t="shared" si="107"/>
        <v/>
      </c>
      <c r="U247" s="41" t="str">
        <f t="shared" si="117"/>
        <v/>
      </c>
      <c r="V247" s="7" t="str">
        <f t="shared" si="108"/>
        <v/>
      </c>
      <c r="W247" s="74" t="str">
        <f t="shared" si="109"/>
        <v/>
      </c>
      <c r="X247" s="55" t="str">
        <f t="shared" si="110"/>
        <v/>
      </c>
      <c r="Y247" s="105" t="str">
        <f t="shared" si="111"/>
        <v/>
      </c>
      <c r="Z247" s="9" t="str">
        <f t="shared" si="96"/>
        <v/>
      </c>
      <c r="AA247" s="40" t="str">
        <f t="shared" si="118"/>
        <v/>
      </c>
      <c r="AB247" s="58" t="str">
        <f t="shared" si="97"/>
        <v/>
      </c>
      <c r="AC247" s="6" t="str">
        <f t="shared" si="98"/>
        <v/>
      </c>
    </row>
    <row r="248" spans="1:30" s="1" customFormat="1" ht="13.15" x14ac:dyDescent="0.4">
      <c r="A248" s="47" t="str">
        <f t="shared" si="99"/>
        <v>x</v>
      </c>
      <c r="B248" s="2">
        <f t="shared" si="100"/>
        <v>0</v>
      </c>
      <c r="C248" s="33" t="str">
        <f t="shared" si="101"/>
        <v/>
      </c>
      <c r="D248" s="34" t="str">
        <f t="shared" si="102"/>
        <v/>
      </c>
      <c r="E248" s="3" t="str">
        <f t="shared" si="119"/>
        <v/>
      </c>
      <c r="F248" s="4" t="str">
        <f t="shared" si="122"/>
        <v/>
      </c>
      <c r="G248" s="41" t="str">
        <f t="shared" si="103"/>
        <v/>
      </c>
      <c r="H248" s="7" t="str">
        <f t="shared" si="123"/>
        <v/>
      </c>
      <c r="I248" s="39" t="str">
        <f t="shared" si="104"/>
        <v/>
      </c>
      <c r="J248" s="73" t="str">
        <f t="shared" si="93"/>
        <v/>
      </c>
      <c r="K248" s="55" t="str">
        <f t="shared" si="94"/>
        <v/>
      </c>
      <c r="L248" s="117">
        <f t="shared" si="112"/>
        <v>52902</v>
      </c>
      <c r="M248" s="117">
        <f t="shared" si="113"/>
        <v>52931</v>
      </c>
      <c r="N248" s="87">
        <f t="shared" si="105"/>
        <v>0</v>
      </c>
      <c r="O248" s="95">
        <f t="shared" si="114"/>
        <v>0</v>
      </c>
      <c r="P248" s="2">
        <f t="shared" si="106"/>
        <v>0</v>
      </c>
      <c r="Q248" s="33" t="str">
        <f t="shared" si="115"/>
        <v/>
      </c>
      <c r="R248" s="34" t="str">
        <f t="shared" si="116"/>
        <v/>
      </c>
      <c r="S248" s="3" t="str">
        <f t="shared" si="95"/>
        <v/>
      </c>
      <c r="T248" s="4" t="str">
        <f t="shared" si="107"/>
        <v/>
      </c>
      <c r="U248" s="41" t="str">
        <f t="shared" si="117"/>
        <v/>
      </c>
      <c r="V248" s="7" t="str">
        <f t="shared" si="108"/>
        <v/>
      </c>
      <c r="W248" s="74" t="str">
        <f t="shared" si="109"/>
        <v/>
      </c>
      <c r="X248" s="55" t="str">
        <f t="shared" si="110"/>
        <v/>
      </c>
      <c r="Y248" s="105" t="str">
        <f t="shared" si="111"/>
        <v/>
      </c>
      <c r="Z248" s="9" t="str">
        <f t="shared" si="96"/>
        <v/>
      </c>
      <c r="AA248" s="40" t="str">
        <f t="shared" si="118"/>
        <v/>
      </c>
      <c r="AB248" s="58" t="str">
        <f t="shared" si="97"/>
        <v/>
      </c>
      <c r="AC248" s="6" t="str">
        <f t="shared" si="98"/>
        <v/>
      </c>
    </row>
    <row r="249" spans="1:30" s="1" customFormat="1" ht="13.15" x14ac:dyDescent="0.4">
      <c r="A249" s="47" t="str">
        <f t="shared" si="99"/>
        <v>x</v>
      </c>
      <c r="B249" s="2">
        <f t="shared" si="100"/>
        <v>0</v>
      </c>
      <c r="C249" s="33" t="str">
        <f t="shared" si="101"/>
        <v/>
      </c>
      <c r="D249" s="34" t="str">
        <f t="shared" si="102"/>
        <v/>
      </c>
      <c r="E249" s="3" t="str">
        <f t="shared" si="119"/>
        <v/>
      </c>
      <c r="F249" s="4" t="str">
        <f t="shared" si="122"/>
        <v/>
      </c>
      <c r="G249" s="41" t="str">
        <f t="shared" si="103"/>
        <v/>
      </c>
      <c r="H249" s="7" t="str">
        <f t="shared" si="123"/>
        <v/>
      </c>
      <c r="I249" s="39" t="str">
        <f t="shared" si="104"/>
        <v/>
      </c>
      <c r="J249" s="73" t="str">
        <f t="shared" si="93"/>
        <v/>
      </c>
      <c r="K249" s="55" t="str">
        <f t="shared" si="94"/>
        <v/>
      </c>
      <c r="L249" s="117">
        <f t="shared" si="112"/>
        <v>52932</v>
      </c>
      <c r="M249" s="117">
        <f t="shared" si="113"/>
        <v>52962</v>
      </c>
      <c r="N249" s="87">
        <f t="shared" si="105"/>
        <v>0</v>
      </c>
      <c r="O249" s="95">
        <f t="shared" si="114"/>
        <v>0</v>
      </c>
      <c r="P249" s="2">
        <f t="shared" si="106"/>
        <v>0</v>
      </c>
      <c r="Q249" s="33" t="str">
        <f t="shared" si="115"/>
        <v/>
      </c>
      <c r="R249" s="34" t="str">
        <f t="shared" si="116"/>
        <v/>
      </c>
      <c r="S249" s="3" t="str">
        <f t="shared" si="95"/>
        <v/>
      </c>
      <c r="T249" s="4" t="str">
        <f t="shared" si="107"/>
        <v/>
      </c>
      <c r="U249" s="41" t="str">
        <f t="shared" si="117"/>
        <v/>
      </c>
      <c r="V249" s="7" t="str">
        <f t="shared" si="108"/>
        <v/>
      </c>
      <c r="W249" s="74" t="str">
        <f t="shared" si="109"/>
        <v/>
      </c>
      <c r="X249" s="55" t="str">
        <f t="shared" si="110"/>
        <v/>
      </c>
      <c r="Y249" s="105" t="str">
        <f t="shared" si="111"/>
        <v/>
      </c>
      <c r="Z249" s="9" t="str">
        <f t="shared" si="96"/>
        <v/>
      </c>
      <c r="AA249" s="40" t="str">
        <f t="shared" si="118"/>
        <v/>
      </c>
      <c r="AB249" s="58" t="str">
        <f t="shared" si="97"/>
        <v/>
      </c>
      <c r="AC249" s="6" t="str">
        <f t="shared" si="98"/>
        <v/>
      </c>
    </row>
    <row r="250" spans="1:30" s="1" customFormat="1" ht="13.15" x14ac:dyDescent="0.4">
      <c r="A250" s="47" t="str">
        <f t="shared" si="99"/>
        <v>x</v>
      </c>
      <c r="B250" s="2">
        <f t="shared" si="100"/>
        <v>0</v>
      </c>
      <c r="C250" s="33" t="str">
        <f t="shared" si="101"/>
        <v/>
      </c>
      <c r="D250" s="34" t="str">
        <f t="shared" si="102"/>
        <v/>
      </c>
      <c r="E250" s="3" t="str">
        <f t="shared" ref="E250:E253" si="124">IF(B250&gt;0,+C250*$E$6/12,"")</f>
        <v/>
      </c>
      <c r="F250" s="4" t="str">
        <f t="shared" ref="F250:F253" si="125">IF(B250&gt;0,+D250+E250,"")</f>
        <v/>
      </c>
      <c r="G250" s="41" t="str">
        <f t="shared" si="103"/>
        <v/>
      </c>
      <c r="H250" s="7" t="str">
        <f t="shared" ref="H250:H253" si="126">IF(B250&gt;0,-E250*G250/12,"")</f>
        <v/>
      </c>
      <c r="I250" s="39" t="str">
        <f t="shared" si="104"/>
        <v/>
      </c>
      <c r="J250" s="73" t="str">
        <f t="shared" si="93"/>
        <v/>
      </c>
      <c r="K250" s="55" t="str">
        <f t="shared" si="94"/>
        <v/>
      </c>
      <c r="L250" s="117">
        <f t="shared" si="112"/>
        <v>52963</v>
      </c>
      <c r="M250" s="117">
        <f t="shared" si="113"/>
        <v>52993</v>
      </c>
      <c r="N250" s="87">
        <f t="shared" si="105"/>
        <v>0</v>
      </c>
      <c r="O250" s="95">
        <f t="shared" si="114"/>
        <v>0</v>
      </c>
      <c r="P250" s="2">
        <f t="shared" si="106"/>
        <v>0</v>
      </c>
      <c r="Q250" s="33" t="str">
        <f t="shared" si="115"/>
        <v/>
      </c>
      <c r="R250" s="34" t="str">
        <f t="shared" si="116"/>
        <v/>
      </c>
      <c r="S250" s="3" t="str">
        <f t="shared" si="95"/>
        <v/>
      </c>
      <c r="T250" s="4" t="str">
        <f t="shared" si="107"/>
        <v/>
      </c>
      <c r="U250" s="41" t="str">
        <f t="shared" si="117"/>
        <v/>
      </c>
      <c r="V250" s="7" t="str">
        <f t="shared" si="108"/>
        <v/>
      </c>
      <c r="W250" s="74" t="str">
        <f t="shared" si="109"/>
        <v/>
      </c>
      <c r="X250" s="55" t="str">
        <f t="shared" si="110"/>
        <v/>
      </c>
      <c r="Y250" s="105" t="str">
        <f t="shared" si="111"/>
        <v/>
      </c>
      <c r="Z250" s="9" t="str">
        <f t="shared" si="96"/>
        <v/>
      </c>
      <c r="AA250" s="40" t="str">
        <f t="shared" si="118"/>
        <v/>
      </c>
      <c r="AB250" s="58" t="str">
        <f t="shared" si="97"/>
        <v/>
      </c>
      <c r="AC250" s="6" t="str">
        <f t="shared" si="98"/>
        <v/>
      </c>
    </row>
    <row r="251" spans="1:30" s="1" customFormat="1" ht="13.15" x14ac:dyDescent="0.4">
      <c r="A251" s="47" t="str">
        <f t="shared" si="99"/>
        <v>x</v>
      </c>
      <c r="B251" s="2">
        <f t="shared" si="100"/>
        <v>0</v>
      </c>
      <c r="C251" s="33" t="str">
        <f t="shared" si="101"/>
        <v/>
      </c>
      <c r="D251" s="34" t="str">
        <f t="shared" si="102"/>
        <v/>
      </c>
      <c r="E251" s="3" t="str">
        <f t="shared" si="124"/>
        <v/>
      </c>
      <c r="F251" s="4" t="str">
        <f t="shared" si="125"/>
        <v/>
      </c>
      <c r="G251" s="41" t="str">
        <f t="shared" si="103"/>
        <v/>
      </c>
      <c r="H251" s="7" t="str">
        <f t="shared" si="126"/>
        <v/>
      </c>
      <c r="I251" s="39" t="str">
        <f t="shared" si="104"/>
        <v/>
      </c>
      <c r="J251" s="73" t="str">
        <f t="shared" si="93"/>
        <v/>
      </c>
      <c r="K251" s="55" t="str">
        <f t="shared" si="94"/>
        <v/>
      </c>
      <c r="L251" s="117">
        <f t="shared" si="112"/>
        <v>52994</v>
      </c>
      <c r="M251" s="117">
        <f t="shared" si="113"/>
        <v>53021</v>
      </c>
      <c r="N251" s="87">
        <f t="shared" si="105"/>
        <v>0</v>
      </c>
      <c r="O251" s="95">
        <f t="shared" si="114"/>
        <v>0</v>
      </c>
      <c r="P251" s="2">
        <f t="shared" si="106"/>
        <v>0</v>
      </c>
      <c r="Q251" s="33" t="str">
        <f t="shared" si="115"/>
        <v/>
      </c>
      <c r="R251" s="34" t="str">
        <f t="shared" si="116"/>
        <v/>
      </c>
      <c r="S251" s="3" t="str">
        <f t="shared" si="95"/>
        <v/>
      </c>
      <c r="T251" s="4" t="str">
        <f t="shared" si="107"/>
        <v/>
      </c>
      <c r="U251" s="41" t="str">
        <f t="shared" si="117"/>
        <v/>
      </c>
      <c r="V251" s="7" t="str">
        <f t="shared" si="108"/>
        <v/>
      </c>
      <c r="W251" s="74" t="str">
        <f t="shared" si="109"/>
        <v/>
      </c>
      <c r="X251" s="55" t="str">
        <f t="shared" si="110"/>
        <v/>
      </c>
      <c r="Y251" s="105" t="str">
        <f t="shared" si="111"/>
        <v/>
      </c>
      <c r="Z251" s="9" t="str">
        <f t="shared" si="96"/>
        <v/>
      </c>
      <c r="AA251" s="40" t="str">
        <f t="shared" si="118"/>
        <v/>
      </c>
      <c r="AB251" s="58" t="str">
        <f t="shared" si="97"/>
        <v/>
      </c>
      <c r="AC251" s="6" t="str">
        <f t="shared" si="98"/>
        <v/>
      </c>
    </row>
    <row r="252" spans="1:30" s="1" customFormat="1" ht="13.15" x14ac:dyDescent="0.4">
      <c r="A252" s="47" t="str">
        <f t="shared" si="99"/>
        <v>x</v>
      </c>
      <c r="B252" s="2">
        <f t="shared" si="100"/>
        <v>0</v>
      </c>
      <c r="C252" s="33" t="str">
        <f t="shared" si="101"/>
        <v/>
      </c>
      <c r="D252" s="34" t="str">
        <f t="shared" si="102"/>
        <v/>
      </c>
      <c r="E252" s="3" t="str">
        <f t="shared" si="124"/>
        <v/>
      </c>
      <c r="F252" s="4" t="str">
        <f t="shared" si="125"/>
        <v/>
      </c>
      <c r="G252" s="41" t="str">
        <f t="shared" si="103"/>
        <v/>
      </c>
      <c r="H252" s="7" t="str">
        <f t="shared" si="126"/>
        <v/>
      </c>
      <c r="I252" s="39" t="str">
        <f t="shared" si="104"/>
        <v/>
      </c>
      <c r="J252" s="73" t="str">
        <f t="shared" si="93"/>
        <v/>
      </c>
      <c r="K252" s="55" t="str">
        <f t="shared" si="94"/>
        <v/>
      </c>
      <c r="L252" s="117">
        <f t="shared" si="112"/>
        <v>53022</v>
      </c>
      <c r="M252" s="117">
        <f t="shared" si="113"/>
        <v>53052</v>
      </c>
      <c r="N252" s="87">
        <f t="shared" si="105"/>
        <v>0</v>
      </c>
      <c r="O252" s="95">
        <f t="shared" si="114"/>
        <v>0</v>
      </c>
      <c r="P252" s="2">
        <f t="shared" si="106"/>
        <v>0</v>
      </c>
      <c r="Q252" s="33" t="str">
        <f t="shared" si="115"/>
        <v/>
      </c>
      <c r="R252" s="34" t="str">
        <f t="shared" si="116"/>
        <v/>
      </c>
      <c r="S252" s="3" t="str">
        <f t="shared" si="95"/>
        <v/>
      </c>
      <c r="T252" s="4" t="str">
        <f t="shared" si="107"/>
        <v/>
      </c>
      <c r="U252" s="41" t="str">
        <f t="shared" si="117"/>
        <v/>
      </c>
      <c r="V252" s="7" t="str">
        <f t="shared" si="108"/>
        <v/>
      </c>
      <c r="W252" s="74" t="str">
        <f t="shared" si="109"/>
        <v/>
      </c>
      <c r="X252" s="55" t="str">
        <f t="shared" si="110"/>
        <v/>
      </c>
      <c r="Y252" s="105" t="str">
        <f t="shared" si="111"/>
        <v/>
      </c>
      <c r="Z252" s="9" t="str">
        <f t="shared" si="96"/>
        <v/>
      </c>
      <c r="AA252" s="40" t="str">
        <f t="shared" si="118"/>
        <v/>
      </c>
      <c r="AB252" s="58" t="str">
        <f t="shared" si="97"/>
        <v/>
      </c>
      <c r="AC252" s="6" t="str">
        <f t="shared" si="98"/>
        <v/>
      </c>
    </row>
    <row r="253" spans="1:30" s="1" customFormat="1" ht="13.15" x14ac:dyDescent="0.4">
      <c r="A253" s="47" t="str">
        <f t="shared" si="99"/>
        <v>x</v>
      </c>
      <c r="B253" s="2">
        <f t="shared" si="100"/>
        <v>0</v>
      </c>
      <c r="C253" s="33" t="str">
        <f t="shared" si="101"/>
        <v/>
      </c>
      <c r="D253" s="34" t="str">
        <f t="shared" si="102"/>
        <v/>
      </c>
      <c r="E253" s="3" t="str">
        <f t="shared" si="124"/>
        <v/>
      </c>
      <c r="F253" s="4" t="str">
        <f t="shared" si="125"/>
        <v/>
      </c>
      <c r="G253" s="41" t="str">
        <f t="shared" si="103"/>
        <v/>
      </c>
      <c r="H253" s="7" t="str">
        <f t="shared" si="126"/>
        <v/>
      </c>
      <c r="I253" s="39" t="str">
        <f t="shared" si="104"/>
        <v/>
      </c>
      <c r="J253" s="73" t="str">
        <f t="shared" si="93"/>
        <v/>
      </c>
      <c r="K253" s="55" t="str">
        <f t="shared" si="94"/>
        <v/>
      </c>
      <c r="L253" s="117">
        <f t="shared" si="112"/>
        <v>53053</v>
      </c>
      <c r="M253" s="117">
        <f t="shared" si="113"/>
        <v>53082</v>
      </c>
      <c r="N253" s="87">
        <f t="shared" si="105"/>
        <v>0</v>
      </c>
      <c r="O253" s="95">
        <f t="shared" si="114"/>
        <v>0</v>
      </c>
      <c r="P253" s="2">
        <f t="shared" si="106"/>
        <v>0</v>
      </c>
      <c r="Q253" s="33" t="str">
        <f t="shared" si="115"/>
        <v/>
      </c>
      <c r="R253" s="34" t="str">
        <f t="shared" si="116"/>
        <v/>
      </c>
      <c r="S253" s="3" t="str">
        <f t="shared" si="95"/>
        <v/>
      </c>
      <c r="T253" s="4" t="str">
        <f t="shared" si="107"/>
        <v/>
      </c>
      <c r="U253" s="41" t="str">
        <f t="shared" si="117"/>
        <v/>
      </c>
      <c r="V253" s="7" t="str">
        <f t="shared" si="108"/>
        <v/>
      </c>
      <c r="W253" s="74" t="str">
        <f t="shared" si="109"/>
        <v/>
      </c>
      <c r="X253" s="55" t="str">
        <f t="shared" si="110"/>
        <v/>
      </c>
      <c r="Y253" s="105" t="str">
        <f t="shared" si="111"/>
        <v/>
      </c>
      <c r="Z253" s="9" t="str">
        <f t="shared" si="96"/>
        <v/>
      </c>
      <c r="AA253" s="40" t="str">
        <f t="shared" si="118"/>
        <v/>
      </c>
      <c r="AB253" s="58" t="str">
        <f t="shared" si="97"/>
        <v/>
      </c>
      <c r="AC253" s="6" t="str">
        <f t="shared" si="98"/>
        <v/>
      </c>
    </row>
    <row r="254" spans="1:30" s="1" customFormat="1" ht="5.0999999999999996" customHeight="1" x14ac:dyDescent="0.35">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row>
    <row r="255" spans="1:30" ht="13.15" x14ac:dyDescent="0.35">
      <c r="B255" s="19" t="s">
        <v>25</v>
      </c>
      <c r="C255" s="119" t="str">
        <f>IF(K255=0,"0,00 €",+$K$255)</f>
        <v>0,00 €</v>
      </c>
      <c r="D255" s="122" t="s">
        <v>66</v>
      </c>
      <c r="E255" s="123">
        <v>45769</v>
      </c>
      <c r="F255" s="199">
        <f>SUM(I13:I253)</f>
        <v>7677.9</v>
      </c>
      <c r="G255" s="199"/>
      <c r="H255" s="199"/>
      <c r="I255" s="199"/>
      <c r="J255" s="47"/>
      <c r="K255" s="56">
        <f>MAX(K13:K253)</f>
        <v>0</v>
      </c>
      <c r="L255" s="47"/>
      <c r="M255" s="118">
        <f>+M253</f>
        <v>53082</v>
      </c>
      <c r="N255" s="10"/>
      <c r="O255" s="10"/>
      <c r="P255" s="22" t="s">
        <v>27</v>
      </c>
      <c r="Q255" s="57">
        <f>+Z255</f>
        <v>0</v>
      </c>
      <c r="T255" s="103" t="s">
        <v>26</v>
      </c>
      <c r="U255" s="196">
        <f>SUM(W13:W253)</f>
        <v>7677.9</v>
      </c>
      <c r="V255" s="196"/>
      <c r="W255" s="196"/>
      <c r="X255" s="56">
        <f>MAX(X13:X253)</f>
        <v>-171403.16</v>
      </c>
      <c r="Y255" s="107">
        <f>MAX(Y13:Y254)</f>
        <v>48091</v>
      </c>
      <c r="AA255" s="189">
        <f>SUM(AC13:AC253)</f>
        <v>25263.919999999998</v>
      </c>
      <c r="AB255" s="189"/>
      <c r="AC255" s="189"/>
    </row>
    <row r="256" spans="1:30" x14ac:dyDescent="0.35">
      <c r="J256" s="47"/>
    </row>
  </sheetData>
  <sheetProtection autoFilter="0"/>
  <autoFilter ref="A13:A255" xr:uid="{21D2015D-4D59-4438-B796-87E232181FAF}"/>
  <mergeCells count="24">
    <mergeCell ref="L13:M13"/>
    <mergeCell ref="AA255:AC255"/>
    <mergeCell ref="E7:F7"/>
    <mergeCell ref="E6:F6"/>
    <mergeCell ref="AB12:AC12"/>
    <mergeCell ref="S6:T6"/>
    <mergeCell ref="S7:T7"/>
    <mergeCell ref="S10:T10"/>
    <mergeCell ref="V10:W10"/>
    <mergeCell ref="U12:V12"/>
    <mergeCell ref="U255:W255"/>
    <mergeCell ref="G12:H12"/>
    <mergeCell ref="D12:F12"/>
    <mergeCell ref="F255:I255"/>
    <mergeCell ref="B2:AC2"/>
    <mergeCell ref="F4:H4"/>
    <mergeCell ref="B10:C10"/>
    <mergeCell ref="AA4:AC4"/>
    <mergeCell ref="B4:C4"/>
    <mergeCell ref="D4:E4"/>
    <mergeCell ref="AA10:AC10"/>
    <mergeCell ref="H10:I10"/>
    <mergeCell ref="P4:W4"/>
    <mergeCell ref="X4:Y4"/>
  </mergeCells>
  <conditionalFormatting sqref="B14:B253">
    <cfRule type="cellIs" dxfId="28" priority="37" stopIfTrue="1" operator="equal">
      <formula>0</formula>
    </cfRule>
    <cfRule type="expression" dxfId="27" priority="39">
      <formula>MONTH(B14)=1</formula>
    </cfRule>
  </conditionalFormatting>
  <conditionalFormatting sqref="B10:C10">
    <cfRule type="expression" dxfId="26" priority="46">
      <formula>$Z$10=-1</formula>
    </cfRule>
    <cfRule type="expression" dxfId="25" priority="47">
      <formula>$Z$10=1</formula>
    </cfRule>
  </conditionalFormatting>
  <conditionalFormatting sqref="C7">
    <cfRule type="expression" dxfId="24" priority="48">
      <formula>$C$7&gt;$M$255</formula>
    </cfRule>
    <cfRule type="expression" dxfId="23" priority="49">
      <formula>$C$7&lt;$C$6</formula>
    </cfRule>
  </conditionalFormatting>
  <conditionalFormatting sqref="C14:H253">
    <cfRule type="expression" dxfId="22" priority="8">
      <formula>$N14=0</formula>
    </cfRule>
  </conditionalFormatting>
  <conditionalFormatting sqref="C14:I253">
    <cfRule type="expression" dxfId="21" priority="6">
      <formula>$A14="x"</formula>
    </cfRule>
    <cfRule type="expression" dxfId="20" priority="7">
      <formula>$O14=0</formula>
    </cfRule>
  </conditionalFormatting>
  <conditionalFormatting sqref="D10">
    <cfRule type="expression" dxfId="19" priority="44">
      <formula>$Z$10=-1</formula>
    </cfRule>
    <cfRule type="expression" dxfId="18" priority="45">
      <formula>$Z$10=1</formula>
    </cfRule>
  </conditionalFormatting>
  <conditionalFormatting sqref="D4:E4">
    <cfRule type="cellIs" dxfId="17" priority="18" operator="greaterThanOrEqual">
      <formula>0</formula>
    </cfRule>
  </conditionalFormatting>
  <conditionalFormatting sqref="G12:H12">
    <cfRule type="cellIs" dxfId="16" priority="2" operator="equal">
      <formula>0</formula>
    </cfRule>
  </conditionalFormatting>
  <conditionalFormatting sqref="H7">
    <cfRule type="expression" dxfId="15" priority="36">
      <formula>$I$7="ja"</formula>
    </cfRule>
  </conditionalFormatting>
  <conditionalFormatting sqref="I4:J4">
    <cfRule type="expression" dxfId="14" priority="21">
      <formula>$F$4="Volltilgung"</formula>
    </cfRule>
  </conditionalFormatting>
  <conditionalFormatting sqref="I7:O7 W7">
    <cfRule type="cellIs" dxfId="13" priority="35" operator="equal">
      <formula>"ja"</formula>
    </cfRule>
  </conditionalFormatting>
  <conditionalFormatting sqref="P10">
    <cfRule type="expression" dxfId="12" priority="9">
      <formula>$Z$10=-1</formula>
    </cfRule>
    <cfRule type="expression" dxfId="11" priority="10">
      <formula>$Z$10=1</formula>
    </cfRule>
  </conditionalFormatting>
  <conditionalFormatting sqref="P14:P253">
    <cfRule type="cellIs" dxfId="10" priority="24" stopIfTrue="1" operator="equal">
      <formula>0</formula>
    </cfRule>
    <cfRule type="expression" dxfId="9" priority="25">
      <formula>MONTH(P14)=1</formula>
    </cfRule>
  </conditionalFormatting>
  <conditionalFormatting sqref="Q7">
    <cfRule type="expression" dxfId="8" priority="22">
      <formula>$C$7&lt;$C$6</formula>
    </cfRule>
  </conditionalFormatting>
  <conditionalFormatting sqref="S10:T10">
    <cfRule type="expression" dxfId="7" priority="11">
      <formula>$Z$10=-1</formula>
    </cfRule>
    <cfRule type="expression" dxfId="6" priority="12">
      <formula>$Z$10=1</formula>
    </cfRule>
  </conditionalFormatting>
  <conditionalFormatting sqref="V7">
    <cfRule type="expression" dxfId="5" priority="23">
      <formula>$I$7="ja"</formula>
    </cfRule>
  </conditionalFormatting>
  <conditionalFormatting sqref="AA4:AC4">
    <cfRule type="expression" dxfId="4" priority="15">
      <formula>AND($F$4="Sondertilgung",$AA$4=0)</formula>
    </cfRule>
    <cfRule type="expression" dxfId="3" priority="16">
      <formula>AND($F$4="Sondertilgung",$AA$4&lt;0)</formula>
    </cfRule>
    <cfRule type="expression" dxfId="2" priority="19">
      <formula>AND($F$4="Volltilgung",$AA$4&lt;&gt;"")</formula>
    </cfRule>
  </conditionalFormatting>
  <conditionalFormatting sqref="AA14:AC253">
    <cfRule type="expression" dxfId="1" priority="3">
      <formula>$A14="x"</formula>
    </cfRule>
    <cfRule type="expression" dxfId="0" priority="5">
      <formula>$O14=0</formula>
    </cfRule>
  </conditionalFormatting>
  <dataValidations count="2">
    <dataValidation type="list" allowBlank="1" showInputMessage="1" showErrorMessage="1" sqref="I7:O7 W7" xr:uid="{71E12134-57BA-438F-947B-7906E794D539}">
      <formula1>"ja,nein"</formula1>
    </dataValidation>
    <dataValidation type="list" allowBlank="1" showInputMessage="1" showErrorMessage="1" sqref="F4:H4" xr:uid="{03A6D165-270D-433F-BFF2-9BE650C1B4E8}">
      <formula1>"Volltilgung,Sondertilgung"</formula1>
    </dataValidation>
  </dataValidations>
  <printOptions horizontalCentered="1"/>
  <pageMargins left="0" right="0" top="0" bottom="0.31496062992125984" header="0" footer="0"/>
  <pageSetup paperSize="9" scale="96" fitToHeight="0" orientation="portrait" horizontalDpi="4294967295" verticalDpi="4294967295" r:id="rId1"/>
  <headerFooter>
    <oddFooter>&amp;L&amp;"Arial,Fett"&amp;8&amp;K00-048&amp;Z&amp;F&amp;C&amp;8Seite &amp;P von &amp;N&amp;R&amp;"Arial,Fett"&amp;8&amp;K00-048Druck: &amp;D, &amp;T, Uhr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F15F8-8B39-457C-BF43-FA01518984E1}">
  <sheetPr>
    <pageSetUpPr autoPageBreaks="0"/>
  </sheetPr>
  <dimension ref="A1:AH41"/>
  <sheetViews>
    <sheetView showGridLines="0" showRowColHeaders="0" workbookViewId="0"/>
  </sheetViews>
  <sheetFormatPr baseColWidth="10" defaultColWidth="10.73046875" defaultRowHeight="12.75" x14ac:dyDescent="0.35"/>
  <cols>
    <col min="1" max="1" width="1.59765625" style="45" customWidth="1"/>
    <col min="2" max="2" width="8.86328125" style="10" customWidth="1"/>
    <col min="3" max="3" width="12.1328125" style="10" customWidth="1"/>
    <col min="4" max="4" width="10.73046875" style="10" customWidth="1"/>
    <col min="5" max="5" width="9.86328125" style="10" bestFit="1" customWidth="1"/>
    <col min="6" max="6" width="9.59765625" style="10" customWidth="1"/>
    <col min="7" max="7" width="7.1328125" style="10" customWidth="1"/>
    <col min="8" max="8" width="7.3984375" style="10" bestFit="1" customWidth="1"/>
    <col min="9" max="9" width="10.59765625" style="10" customWidth="1"/>
    <col min="10" max="10" width="10.59765625" style="10" hidden="1" customWidth="1"/>
    <col min="11" max="11" width="12" style="52" hidden="1" customWidth="1"/>
    <col min="12" max="13" width="9.86328125" style="52" hidden="1" customWidth="1"/>
    <col min="14" max="14" width="3.73046875" style="86" hidden="1" customWidth="1"/>
    <col min="15" max="15" width="3.73046875" style="96" hidden="1" customWidth="1"/>
    <col min="16" max="16" width="8.86328125" style="10" hidden="1" customWidth="1"/>
    <col min="17" max="17" width="12.1328125" style="10" hidden="1" customWidth="1"/>
    <col min="18" max="18" width="9.59765625" style="10" hidden="1" customWidth="1"/>
    <col min="19" max="19" width="9.265625" style="10" hidden="1" customWidth="1"/>
    <col min="20" max="20" width="9.59765625" style="10" hidden="1" customWidth="1"/>
    <col min="21" max="21" width="7.1328125" style="10" hidden="1" customWidth="1"/>
    <col min="22" max="22" width="7.3984375" style="10" hidden="1" customWidth="1"/>
    <col min="23" max="23" width="10.59765625" style="10" hidden="1" customWidth="1"/>
    <col min="24" max="24" width="12" style="52" hidden="1" customWidth="1"/>
    <col min="25" max="25" width="9.86328125" style="10" hidden="1" customWidth="1"/>
    <col min="26" max="26" width="1.1328125" style="11" customWidth="1"/>
    <col min="27" max="27" width="5.86328125" style="10" customWidth="1"/>
    <col min="28" max="28" width="7.73046875" style="10" customWidth="1"/>
    <col min="29" max="29" width="10.59765625" style="10" customWidth="1"/>
    <col min="30" max="30" width="1.59765625" style="10" customWidth="1"/>
    <col min="31" max="16384" width="10.73046875" style="10"/>
  </cols>
  <sheetData>
    <row r="1" spans="1:34" ht="5.0999999999999996" customHeight="1" x14ac:dyDescent="0.35">
      <c r="A1" s="5"/>
      <c r="J1" s="77"/>
      <c r="K1" s="76"/>
      <c r="L1" s="76"/>
      <c r="M1" s="76"/>
      <c r="N1" s="78"/>
      <c r="O1" s="88"/>
      <c r="P1" s="77"/>
      <c r="Q1" s="77"/>
      <c r="R1" s="77"/>
      <c r="S1" s="77"/>
      <c r="T1" s="77"/>
      <c r="U1" s="77"/>
      <c r="V1" s="77"/>
      <c r="W1" s="77"/>
      <c r="X1" s="76"/>
      <c r="Y1" s="77"/>
    </row>
    <row r="2" spans="1:34" s="145" customFormat="1" ht="20.65" x14ac:dyDescent="0.35">
      <c r="A2" s="144"/>
      <c r="B2" s="144" t="s">
        <v>52</v>
      </c>
      <c r="C2" s="144"/>
      <c r="D2" s="144"/>
      <c r="E2" s="144"/>
      <c r="F2" s="144"/>
      <c r="G2" s="144"/>
      <c r="H2" s="147"/>
      <c r="I2" s="144"/>
      <c r="J2" s="144"/>
      <c r="K2" s="144"/>
      <c r="L2" s="144"/>
      <c r="M2" s="144"/>
      <c r="N2" s="144"/>
      <c r="O2" s="144"/>
      <c r="P2" s="144"/>
      <c r="Q2" s="144"/>
      <c r="R2" s="144"/>
      <c r="S2" s="144"/>
      <c r="T2" s="144"/>
      <c r="U2" s="144"/>
      <c r="V2" s="144"/>
      <c r="W2" s="144"/>
      <c r="X2" s="144"/>
      <c r="Y2" s="144"/>
      <c r="Z2" s="144"/>
      <c r="AA2" s="144"/>
      <c r="AB2" s="200" t="s">
        <v>67</v>
      </c>
      <c r="AC2" s="200"/>
    </row>
    <row r="3" spans="1:34" s="12" customFormat="1" ht="5.0999999999999996" customHeight="1" x14ac:dyDescent="0.35">
      <c r="A3" s="45"/>
      <c r="K3" s="53"/>
      <c r="L3" s="53"/>
      <c r="M3" s="53"/>
      <c r="N3" s="46"/>
      <c r="O3" s="89"/>
      <c r="X3" s="53"/>
      <c r="Z3" s="13"/>
      <c r="AB3" s="200"/>
      <c r="AC3" s="200"/>
    </row>
    <row r="4" spans="1:34" s="12" customFormat="1" ht="20.65" x14ac:dyDescent="0.35">
      <c r="A4" s="45"/>
      <c r="B4" s="205" t="s">
        <v>3</v>
      </c>
      <c r="C4" s="205"/>
      <c r="D4" s="206">
        <v>-200000</v>
      </c>
      <c r="E4" s="207"/>
      <c r="F4" s="208" t="s">
        <v>45</v>
      </c>
      <c r="G4" s="209"/>
      <c r="H4" s="209"/>
      <c r="I4" s="209"/>
      <c r="J4" s="209"/>
      <c r="K4" s="209"/>
      <c r="L4" s="209"/>
      <c r="M4" s="209"/>
      <c r="N4" s="209"/>
      <c r="O4" s="209"/>
      <c r="P4" s="209"/>
      <c r="Q4" s="209"/>
      <c r="R4" s="209"/>
      <c r="S4" s="209"/>
      <c r="T4" s="209"/>
      <c r="U4" s="209"/>
      <c r="V4" s="209"/>
      <c r="W4" s="209"/>
      <c r="X4" s="209"/>
      <c r="Y4" s="209"/>
      <c r="Z4" s="209"/>
      <c r="AA4" s="209"/>
      <c r="AB4" s="209"/>
      <c r="AC4" s="209"/>
    </row>
    <row r="5" spans="1:34" s="12" customFormat="1" ht="3" customHeight="1" thickBot="1" x14ac:dyDescent="0.4">
      <c r="A5" s="45"/>
      <c r="I5" s="15"/>
      <c r="J5" s="15"/>
      <c r="K5" s="49"/>
      <c r="L5" s="49"/>
      <c r="M5" s="49"/>
      <c r="N5" s="80"/>
      <c r="O5" s="90"/>
      <c r="W5" s="15"/>
      <c r="X5" s="116"/>
      <c r="Y5" s="114"/>
      <c r="Z5" s="16"/>
    </row>
    <row r="6" spans="1:34" s="12" customFormat="1" ht="14.65" thickTop="1" thickBot="1" x14ac:dyDescent="0.4">
      <c r="A6" s="46"/>
      <c r="B6" s="142" t="s">
        <v>16</v>
      </c>
      <c r="C6" s="148">
        <v>45658</v>
      </c>
      <c r="D6" s="21" t="s">
        <v>2</v>
      </c>
      <c r="E6" s="201">
        <v>0.01</v>
      </c>
      <c r="F6" s="202"/>
      <c r="G6" s="143"/>
      <c r="H6" s="21" t="s">
        <v>24</v>
      </c>
      <c r="I6" s="149">
        <v>0.2</v>
      </c>
      <c r="J6" s="70"/>
      <c r="K6" s="50"/>
      <c r="L6" s="50"/>
      <c r="M6" s="50"/>
      <c r="N6" s="81"/>
      <c r="O6" s="91"/>
      <c r="P6" s="18" t="s">
        <v>16</v>
      </c>
      <c r="Q6" s="43">
        <v>45658</v>
      </c>
      <c r="R6" s="19" t="s">
        <v>2</v>
      </c>
      <c r="S6" s="192">
        <v>0.01</v>
      </c>
      <c r="T6" s="193"/>
      <c r="V6" s="19" t="s">
        <v>24</v>
      </c>
      <c r="W6" s="8">
        <v>0.2</v>
      </c>
      <c r="X6" s="115">
        <v>16</v>
      </c>
      <c r="Y6" s="114" t="s">
        <v>31</v>
      </c>
      <c r="Z6" s="14"/>
      <c r="AB6" s="21" t="s">
        <v>2</v>
      </c>
      <c r="AC6" s="149">
        <v>0.03</v>
      </c>
    </row>
    <row r="7" spans="1:34" s="12" customFormat="1" ht="15" customHeight="1" thickTop="1" thickBot="1" x14ac:dyDescent="0.4">
      <c r="A7" s="46"/>
      <c r="B7" s="169" t="s">
        <v>46</v>
      </c>
      <c r="C7" s="169"/>
      <c r="D7" s="169"/>
      <c r="E7" s="222" t="s">
        <v>49</v>
      </c>
      <c r="F7" s="222"/>
      <c r="G7" s="222" t="s">
        <v>48</v>
      </c>
      <c r="H7" s="222"/>
      <c r="I7" s="222"/>
      <c r="J7" s="222"/>
      <c r="K7" s="222"/>
      <c r="L7" s="222"/>
      <c r="M7" s="222"/>
      <c r="N7" s="222"/>
      <c r="O7" s="222"/>
      <c r="P7" s="222"/>
      <c r="Q7" s="222"/>
      <c r="R7" s="222"/>
      <c r="S7" s="222"/>
      <c r="T7" s="222"/>
      <c r="U7" s="222"/>
      <c r="V7" s="222"/>
      <c r="W7" s="222"/>
      <c r="X7" s="222"/>
      <c r="Y7" s="222"/>
      <c r="Z7" s="222"/>
      <c r="AA7" s="222"/>
      <c r="AB7" s="215" t="s">
        <v>50</v>
      </c>
      <c r="AC7" s="215"/>
    </row>
    <row r="8" spans="1:34" s="12" customFormat="1" ht="14.65" thickTop="1" thickBot="1" x14ac:dyDescent="0.4">
      <c r="A8" s="46"/>
      <c r="B8" s="142" t="s">
        <v>12</v>
      </c>
      <c r="C8" s="148">
        <v>51743</v>
      </c>
      <c r="D8" s="21" t="s">
        <v>15</v>
      </c>
      <c r="E8" s="203">
        <v>300</v>
      </c>
      <c r="F8" s="204"/>
      <c r="G8" s="143"/>
      <c r="H8" s="21" t="s">
        <v>19</v>
      </c>
      <c r="I8" s="150" t="s">
        <v>8</v>
      </c>
      <c r="J8" s="71"/>
      <c r="K8" s="98"/>
      <c r="L8" s="98"/>
      <c r="M8" s="98"/>
      <c r="N8" s="82"/>
      <c r="O8" s="92"/>
      <c r="P8" s="18" t="s">
        <v>12</v>
      </c>
      <c r="Q8" s="43">
        <v>51743</v>
      </c>
      <c r="R8" s="19" t="s">
        <v>15</v>
      </c>
      <c r="S8" s="190">
        <v>300</v>
      </c>
      <c r="T8" s="191"/>
      <c r="V8" s="21" t="s">
        <v>19</v>
      </c>
      <c r="W8" s="113" t="s">
        <v>8</v>
      </c>
      <c r="X8" s="115">
        <v>8</v>
      </c>
      <c r="Y8" s="114" t="s">
        <v>32</v>
      </c>
      <c r="Z8" s="14"/>
      <c r="AB8" s="21" t="s">
        <v>20</v>
      </c>
      <c r="AC8" s="150">
        <v>1000</v>
      </c>
      <c r="AH8" s="22"/>
    </row>
    <row r="9" spans="1:34" s="17" customFormat="1" ht="12" customHeight="1" thickTop="1" x14ac:dyDescent="0.35">
      <c r="A9" s="45"/>
      <c r="B9" s="170" t="s">
        <v>61</v>
      </c>
      <c r="C9" s="170"/>
      <c r="E9" s="222" t="s">
        <v>47</v>
      </c>
      <c r="F9" s="222"/>
      <c r="G9" s="222" t="s">
        <v>68</v>
      </c>
      <c r="H9" s="222"/>
      <c r="I9" s="222"/>
      <c r="J9" s="222"/>
      <c r="K9" s="222"/>
      <c r="L9" s="222"/>
      <c r="M9" s="222"/>
      <c r="N9" s="222"/>
      <c r="O9" s="222"/>
      <c r="P9" s="222"/>
      <c r="Q9" s="222"/>
      <c r="R9" s="222"/>
      <c r="S9" s="222"/>
      <c r="T9" s="222"/>
      <c r="U9" s="222"/>
      <c r="V9" s="222"/>
      <c r="W9" s="222"/>
      <c r="X9" s="222"/>
      <c r="Y9" s="222"/>
      <c r="Z9" s="222"/>
      <c r="AA9" s="222"/>
      <c r="AB9" s="215" t="s">
        <v>51</v>
      </c>
      <c r="AC9" s="215"/>
    </row>
    <row r="12" spans="1:34" s="12" customFormat="1" ht="20.85" customHeight="1" x14ac:dyDescent="0.35">
      <c r="A12" s="45"/>
      <c r="B12" s="144" t="s">
        <v>53</v>
      </c>
      <c r="I12" s="15"/>
      <c r="J12" s="15"/>
      <c r="K12" s="49"/>
      <c r="L12" s="49"/>
      <c r="M12" s="49"/>
      <c r="N12" s="80"/>
      <c r="O12" s="90"/>
      <c r="W12" s="15"/>
      <c r="X12" s="110"/>
      <c r="Y12" s="110"/>
      <c r="Z12" s="17"/>
    </row>
    <row r="13" spans="1:34" s="12" customFormat="1" ht="13.15" customHeight="1" x14ac:dyDescent="0.35">
      <c r="A13" s="209" t="s">
        <v>69</v>
      </c>
      <c r="B13" s="209"/>
      <c r="C13" s="209"/>
      <c r="D13" s="209"/>
      <c r="E13" s="209"/>
      <c r="F13" s="209"/>
      <c r="G13" s="209"/>
      <c r="H13" s="209"/>
      <c r="I13" s="209"/>
      <c r="J13" s="209"/>
      <c r="K13" s="209"/>
      <c r="L13" s="209"/>
      <c r="M13" s="209"/>
      <c r="N13" s="209"/>
      <c r="O13" s="209"/>
      <c r="P13" s="209"/>
      <c r="Q13" s="209"/>
      <c r="R13" s="209"/>
      <c r="S13" s="209"/>
      <c r="T13" s="209"/>
      <c r="U13" s="209"/>
      <c r="V13" s="209"/>
      <c r="W13" s="209"/>
      <c r="X13" s="209"/>
      <c r="Y13" s="209"/>
      <c r="Z13" s="209"/>
      <c r="AA13" s="209"/>
      <c r="AB13" s="209"/>
      <c r="AC13" s="209"/>
    </row>
    <row r="14" spans="1:34" ht="13.15" x14ac:dyDescent="0.35">
      <c r="A14" s="140" t="s">
        <v>43</v>
      </c>
      <c r="B14" s="124" t="s">
        <v>9</v>
      </c>
      <c r="C14" s="124" t="s">
        <v>3</v>
      </c>
      <c r="D14" s="124" t="s">
        <v>7</v>
      </c>
      <c r="E14" s="124" t="s">
        <v>4</v>
      </c>
      <c r="F14" s="124" t="s">
        <v>0</v>
      </c>
      <c r="G14" s="124" t="s">
        <v>42</v>
      </c>
      <c r="H14" s="124" t="s">
        <v>37</v>
      </c>
      <c r="I14" s="124" t="s">
        <v>5</v>
      </c>
      <c r="J14" s="124" t="s">
        <v>29</v>
      </c>
      <c r="K14" s="125" t="s">
        <v>25</v>
      </c>
      <c r="L14" s="229" t="s">
        <v>35</v>
      </c>
      <c r="M14" s="229"/>
      <c r="N14" s="126"/>
      <c r="O14" s="127"/>
      <c r="P14" s="124" t="s">
        <v>9</v>
      </c>
      <c r="Q14" s="124" t="s">
        <v>3</v>
      </c>
      <c r="R14" s="124" t="s">
        <v>7</v>
      </c>
      <c r="S14" s="124" t="s">
        <v>4</v>
      </c>
      <c r="T14" s="124" t="s">
        <v>0</v>
      </c>
      <c r="U14" s="124" t="s">
        <v>10</v>
      </c>
      <c r="V14" s="124" t="s">
        <v>6</v>
      </c>
      <c r="W14" s="124" t="s">
        <v>29</v>
      </c>
      <c r="X14" s="125" t="s">
        <v>25</v>
      </c>
      <c r="Y14" s="128">
        <v>45657</v>
      </c>
      <c r="Z14" s="129"/>
      <c r="AA14" s="124" t="s">
        <v>11</v>
      </c>
      <c r="AB14" s="124" t="s">
        <v>17</v>
      </c>
      <c r="AC14" s="124" t="s">
        <v>4</v>
      </c>
    </row>
    <row r="15" spans="1:34" s="1" customFormat="1" ht="13.15" x14ac:dyDescent="0.4">
      <c r="A15" s="47" t="s">
        <v>40</v>
      </c>
      <c r="B15" s="130">
        <v>51714</v>
      </c>
      <c r="C15" s="131">
        <v>0</v>
      </c>
      <c r="D15" s="131">
        <v>0</v>
      </c>
      <c r="E15" s="132">
        <v>0</v>
      </c>
      <c r="F15" s="133">
        <v>0</v>
      </c>
      <c r="G15" s="134">
        <v>0</v>
      </c>
      <c r="H15" s="132">
        <v>0</v>
      </c>
      <c r="I15" s="131">
        <v>140.25</v>
      </c>
      <c r="J15" s="135">
        <v>0</v>
      </c>
      <c r="K15" s="131">
        <v>0</v>
      </c>
      <c r="L15" s="136">
        <v>51714</v>
      </c>
      <c r="M15" s="136">
        <v>51744</v>
      </c>
      <c r="N15" s="137">
        <v>0</v>
      </c>
      <c r="O15" s="137">
        <v>1</v>
      </c>
      <c r="P15" s="130">
        <v>51714</v>
      </c>
      <c r="Q15" s="131">
        <v>-171152.8</v>
      </c>
      <c r="R15" s="131">
        <v>300</v>
      </c>
      <c r="S15" s="132">
        <v>-142.63</v>
      </c>
      <c r="T15" s="133">
        <v>157.37</v>
      </c>
      <c r="U15" s="134">
        <v>0.2</v>
      </c>
      <c r="V15" s="132">
        <v>2.38</v>
      </c>
      <c r="W15" s="138">
        <v>140.25</v>
      </c>
      <c r="X15" s="131">
        <v>-170995.43</v>
      </c>
      <c r="Y15" s="139" t="s">
        <v>40</v>
      </c>
      <c r="Z15" s="129">
        <v>375</v>
      </c>
      <c r="AA15" s="134">
        <v>0.03</v>
      </c>
      <c r="AB15" s="125">
        <v>-76.94</v>
      </c>
      <c r="AC15" s="131">
        <v>298.06</v>
      </c>
    </row>
    <row r="16" spans="1:34" s="1" customFormat="1" ht="13.15" x14ac:dyDescent="0.4">
      <c r="A16" s="141" t="s">
        <v>41</v>
      </c>
      <c r="B16" s="130"/>
      <c r="C16" s="131" t="s">
        <v>40</v>
      </c>
      <c r="D16" s="131" t="s">
        <v>40</v>
      </c>
      <c r="E16" s="132" t="s">
        <v>40</v>
      </c>
      <c r="F16" s="133" t="s">
        <v>40</v>
      </c>
      <c r="G16" s="134" t="s">
        <v>40</v>
      </c>
      <c r="H16" s="132" t="s">
        <v>40</v>
      </c>
      <c r="I16" s="131" t="s">
        <v>40</v>
      </c>
      <c r="J16" s="135" t="s">
        <v>40</v>
      </c>
      <c r="K16" s="131" t="s">
        <v>40</v>
      </c>
      <c r="L16" s="136">
        <v>51745</v>
      </c>
      <c r="M16" s="136">
        <v>51774</v>
      </c>
      <c r="N16" s="137">
        <v>0</v>
      </c>
      <c r="O16" s="137">
        <v>0</v>
      </c>
      <c r="P16" s="130">
        <v>0</v>
      </c>
      <c r="Q16" s="131" t="s">
        <v>40</v>
      </c>
      <c r="R16" s="131" t="s">
        <v>40</v>
      </c>
      <c r="S16" s="132" t="s">
        <v>40</v>
      </c>
      <c r="T16" s="133" t="s">
        <v>40</v>
      </c>
      <c r="U16" s="134" t="s">
        <v>40</v>
      </c>
      <c r="V16" s="132" t="s">
        <v>40</v>
      </c>
      <c r="W16" s="138" t="s">
        <v>40</v>
      </c>
      <c r="X16" s="131" t="s">
        <v>40</v>
      </c>
      <c r="Y16" s="139" t="s">
        <v>40</v>
      </c>
      <c r="Z16" s="129" t="s">
        <v>40</v>
      </c>
      <c r="AA16" s="134" t="s">
        <v>40</v>
      </c>
      <c r="AB16" s="125" t="s">
        <v>40</v>
      </c>
      <c r="AC16" s="131" t="s">
        <v>40</v>
      </c>
    </row>
    <row r="19" spans="1:34" ht="20.85" customHeight="1" x14ac:dyDescent="0.35">
      <c r="B19" s="171" t="s">
        <v>54</v>
      </c>
    </row>
    <row r="20" spans="1:34" ht="5.0999999999999996" customHeight="1" x14ac:dyDescent="0.35"/>
    <row r="21" spans="1:34" s="12" customFormat="1" ht="20.65" x14ac:dyDescent="0.35">
      <c r="A21" s="45"/>
      <c r="D21" s="211" t="s">
        <v>62</v>
      </c>
      <c r="E21" s="212"/>
      <c r="F21" s="216" t="s">
        <v>44</v>
      </c>
      <c r="G21" s="217"/>
      <c r="H21" s="218"/>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row>
    <row r="22" spans="1:34" s="12" customFormat="1" ht="3" customHeight="1" x14ac:dyDescent="0.35">
      <c r="A22" s="45"/>
      <c r="I22" s="15"/>
      <c r="J22" s="15"/>
      <c r="K22" s="49"/>
      <c r="L22" s="49"/>
      <c r="M22" s="49"/>
      <c r="N22" s="80"/>
      <c r="O22" s="90"/>
      <c r="W22" s="15"/>
      <c r="X22" s="116"/>
      <c r="Y22" s="114"/>
      <c r="Z22" s="16"/>
    </row>
    <row r="23" spans="1:34" ht="13.9" x14ac:dyDescent="0.35">
      <c r="B23" s="210" t="s">
        <v>59</v>
      </c>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row>
    <row r="26" spans="1:34" ht="20.85" customHeight="1" x14ac:dyDescent="0.35">
      <c r="B26" s="171" t="s">
        <v>55</v>
      </c>
    </row>
    <row r="27" spans="1:34" ht="5.0999999999999996" customHeight="1" x14ac:dyDescent="0.35"/>
    <row r="28" spans="1:34" s="12" customFormat="1" ht="20.65" x14ac:dyDescent="0.35">
      <c r="A28" s="45"/>
      <c r="C28" s="211" t="s">
        <v>63</v>
      </c>
      <c r="D28" s="211"/>
      <c r="E28" s="212"/>
      <c r="F28" s="216" t="s">
        <v>36</v>
      </c>
      <c r="G28" s="217"/>
      <c r="H28" s="218"/>
      <c r="I28" s="213" t="s">
        <v>56</v>
      </c>
      <c r="J28" s="214"/>
      <c r="K28" s="214"/>
      <c r="L28" s="214"/>
      <c r="M28" s="214"/>
      <c r="N28" s="214"/>
      <c r="O28" s="214"/>
      <c r="P28" s="214"/>
      <c r="Q28" s="214"/>
      <c r="R28" s="214"/>
      <c r="S28" s="214"/>
      <c r="T28" s="214"/>
      <c r="U28" s="214"/>
      <c r="V28" s="214"/>
      <c r="W28" s="214"/>
      <c r="X28" s="214"/>
      <c r="Y28" s="214"/>
      <c r="Z28" s="214"/>
      <c r="AA28" s="219">
        <v>15000</v>
      </c>
      <c r="AB28" s="220"/>
      <c r="AC28" s="221"/>
    </row>
    <row r="29" spans="1:34" s="12" customFormat="1" ht="3" customHeight="1" x14ac:dyDescent="0.35">
      <c r="A29" s="45"/>
      <c r="I29" s="15"/>
      <c r="J29" s="15"/>
      <c r="K29" s="49"/>
      <c r="L29" s="49"/>
      <c r="M29" s="49"/>
      <c r="N29" s="80"/>
      <c r="O29" s="90"/>
      <c r="W29" s="15"/>
      <c r="X29" s="116"/>
      <c r="Y29" s="114"/>
      <c r="Z29" s="16"/>
    </row>
    <row r="30" spans="1:34" s="12" customFormat="1" ht="13.9" x14ac:dyDescent="0.35">
      <c r="A30" s="46"/>
      <c r="B30" s="210" t="s">
        <v>60</v>
      </c>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row>
    <row r="31" spans="1:34" s="12" customFormat="1" ht="13.9" x14ac:dyDescent="0.35">
      <c r="A31" s="46"/>
      <c r="B31" s="18"/>
      <c r="C31" s="152"/>
      <c r="D31" s="19"/>
      <c r="E31" s="239"/>
      <c r="F31" s="239"/>
      <c r="H31" s="21"/>
      <c r="I31" s="71"/>
      <c r="J31" s="71"/>
      <c r="K31" s="98"/>
      <c r="L31" s="98"/>
      <c r="M31" s="98"/>
      <c r="N31" s="82"/>
      <c r="O31" s="92"/>
      <c r="P31" s="18"/>
      <c r="Q31" s="152"/>
      <c r="R31" s="19"/>
      <c r="S31" s="239"/>
      <c r="T31" s="239"/>
      <c r="V31" s="21"/>
      <c r="W31" s="71"/>
      <c r="X31" s="153"/>
      <c r="Y31" s="154"/>
      <c r="Z31" s="14"/>
      <c r="AB31" s="20"/>
      <c r="AC31" s="155"/>
      <c r="AH31" s="22"/>
    </row>
    <row r="32" spans="1:34" s="17" customFormat="1" ht="5.0999999999999996" customHeight="1" thickBot="1" x14ac:dyDescent="0.4">
      <c r="A32" s="45"/>
      <c r="B32" s="156"/>
      <c r="C32" s="156"/>
      <c r="D32" s="156"/>
      <c r="E32" s="156"/>
      <c r="F32" s="156"/>
      <c r="G32" s="156"/>
      <c r="H32" s="157" t="s">
        <v>22</v>
      </c>
      <c r="I32" s="158">
        <v>0.26379999999999998</v>
      </c>
      <c r="J32" s="158"/>
      <c r="K32" s="159"/>
      <c r="L32" s="159"/>
      <c r="M32" s="159"/>
      <c r="N32" s="160"/>
      <c r="O32" s="161"/>
      <c r="P32" s="156"/>
      <c r="Q32" s="156"/>
      <c r="R32" s="156"/>
      <c r="S32" s="156"/>
      <c r="T32" s="156"/>
      <c r="U32" s="156"/>
      <c r="V32" s="157" t="s">
        <v>22</v>
      </c>
      <c r="W32" s="158">
        <v>0.26379999999999998</v>
      </c>
      <c r="X32" s="162"/>
      <c r="Y32" s="163"/>
      <c r="Z32" s="164"/>
      <c r="AA32" s="157"/>
      <c r="AB32" s="157" t="s">
        <v>21</v>
      </c>
      <c r="AC32" s="165">
        <v>0</v>
      </c>
    </row>
    <row r="33" spans="1:29" s="12" customFormat="1" ht="5.0999999999999996" customHeight="1" x14ac:dyDescent="0.35">
      <c r="A33" s="45"/>
      <c r="I33" s="15"/>
      <c r="J33" s="15"/>
      <c r="K33" s="49"/>
      <c r="L33" s="49"/>
      <c r="M33" s="49"/>
      <c r="N33" s="80"/>
      <c r="O33" s="90"/>
      <c r="W33" s="15"/>
      <c r="X33" s="50"/>
      <c r="Y33" s="70"/>
      <c r="Z33" s="13"/>
    </row>
    <row r="35" spans="1:29" ht="12.75" customHeight="1" x14ac:dyDescent="0.35">
      <c r="B35" s="230" t="s">
        <v>57</v>
      </c>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2"/>
    </row>
    <row r="36" spans="1:29" ht="12.75" customHeight="1" x14ac:dyDescent="0.35">
      <c r="B36" s="233"/>
      <c r="C36" s="234"/>
      <c r="D36" s="234"/>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5"/>
    </row>
    <row r="37" spans="1:29" ht="12.75" customHeight="1" x14ac:dyDescent="0.35">
      <c r="B37" s="233"/>
      <c r="C37" s="234"/>
      <c r="D37" s="234"/>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5"/>
    </row>
    <row r="38" spans="1:29" ht="12.75" customHeight="1" x14ac:dyDescent="0.35">
      <c r="B38" s="236"/>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8"/>
    </row>
    <row r="39" spans="1:29" ht="12.75" customHeight="1" x14ac:dyDescent="0.35">
      <c r="B39" s="151"/>
      <c r="C39" s="151"/>
      <c r="D39" s="151"/>
    </row>
    <row r="40" spans="1:29" ht="30" customHeight="1" x14ac:dyDescent="0.35">
      <c r="B40" s="223" t="s">
        <v>58</v>
      </c>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5"/>
    </row>
    <row r="41" spans="1:29" ht="30" customHeight="1" x14ac:dyDescent="0.35">
      <c r="B41" s="226"/>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8"/>
    </row>
  </sheetData>
  <sheetProtection autoFilter="0"/>
  <mergeCells count="28">
    <mergeCell ref="B40:AC41"/>
    <mergeCell ref="L14:M14"/>
    <mergeCell ref="F21:H21"/>
    <mergeCell ref="B30:AC30"/>
    <mergeCell ref="B35:AC38"/>
    <mergeCell ref="E31:F31"/>
    <mergeCell ref="S31:T31"/>
    <mergeCell ref="B4:C4"/>
    <mergeCell ref="D4:E4"/>
    <mergeCell ref="F4:AC4"/>
    <mergeCell ref="B23:AC23"/>
    <mergeCell ref="C28:E28"/>
    <mergeCell ref="I28:Z28"/>
    <mergeCell ref="AB7:AC7"/>
    <mergeCell ref="AB9:AC9"/>
    <mergeCell ref="A13:AC13"/>
    <mergeCell ref="F28:H28"/>
    <mergeCell ref="AA28:AC28"/>
    <mergeCell ref="D21:E21"/>
    <mergeCell ref="E7:F7"/>
    <mergeCell ref="E9:F9"/>
    <mergeCell ref="G7:AA7"/>
    <mergeCell ref="G9:AA9"/>
    <mergeCell ref="AB2:AC3"/>
    <mergeCell ref="E6:F6"/>
    <mergeCell ref="S6:T6"/>
    <mergeCell ref="E8:F8"/>
    <mergeCell ref="S8:T8"/>
  </mergeCells>
  <dataValidations count="3">
    <dataValidation type="list" allowBlank="1" showInputMessage="1" showErrorMessage="1" sqref="F21:H21 F28:H28" xr:uid="{D2D952F7-F7F9-4A66-9AC5-A02AA3D62ED5}">
      <formula1>"Volltilgung,Sondertilgung"</formula1>
    </dataValidation>
    <dataValidation type="list" allowBlank="1" showInputMessage="1" showErrorMessage="1" sqref="AC31" xr:uid="{4BC7D399-F4B9-4FEE-A7F0-6FAAABA88A88}">
      <formula1>"0,1000,2000"</formula1>
    </dataValidation>
    <dataValidation type="list" allowBlank="1" showInputMessage="1" showErrorMessage="1" sqref="I8:O8 W8 I31:O31 W31" xr:uid="{0EA6D5E1-AFB0-48FC-8202-8F427C23B555}">
      <formula1>"ja,nein"</formula1>
    </dataValidation>
  </dataValidations>
  <printOptions horizontalCentered="1"/>
  <pageMargins left="0" right="0" top="0" bottom="0.31496062992125984" header="0" footer="0"/>
  <pageSetup paperSize="9" orientation="portrait" horizontalDpi="4294967295" verticalDpi="4294967295" r:id="rId1"/>
  <headerFooter>
    <oddFooter>&amp;L&amp;"Arial,Fett"&amp;8&amp;K00-047&amp;Z&amp;F&amp;R&amp;"Arial,Fett"&amp;8&amp;K00-047Druck: &amp;D, &amp;T, Uhr</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Vergleich</vt:lpstr>
      <vt:lpstr>Legende</vt:lpstr>
      <vt:lpstr>Legende!Drucktitel</vt:lpstr>
      <vt:lpstr>Vergleich!Drucktitel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Tilgung versus Tagesgeld</dc:title>
  <dc:subject>€FLUX</dc:subject>
  <dc:creator>© Bernd Stampp 2026</dc:creator>
  <cp:lastModifiedBy>Bernd Stampp</cp:lastModifiedBy>
  <cp:lastPrinted>2025-04-22T09:12:16Z</cp:lastPrinted>
  <dcterms:created xsi:type="dcterms:W3CDTF">2025-01-21T12:41:09Z</dcterms:created>
  <dcterms:modified xsi:type="dcterms:W3CDTF">2026-03-15T07:33:09Z</dcterms:modified>
</cp:coreProperties>
</file>