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Bernd-Stampp\Dateien-Flux\"/>
    </mc:Choice>
  </mc:AlternateContent>
  <xr:revisionPtr revIDLastSave="0" documentId="13_ncr:1_{F3F53224-FA51-43FC-B319-E2B638BDBABB}" xr6:coauthVersionLast="47" xr6:coauthVersionMax="47" xr10:uidLastSave="{00000000-0000-0000-0000-000000000000}"/>
  <bookViews>
    <workbookView xWindow="-98" yWindow="-98" windowWidth="28996" windowHeight="15675" tabRatio="961" xr2:uid="{00000000-000D-0000-FFFF-FFFF00000000}"/>
  </bookViews>
  <sheets>
    <sheet name="Übersicht" sheetId="21" r:id="rId1"/>
    <sheet name="2036" sheetId="32" r:id="rId2"/>
    <sheet name="2035" sheetId="31" r:id="rId3"/>
    <sheet name="2034" sheetId="30" r:id="rId4"/>
    <sheet name="2033" sheetId="29" r:id="rId5"/>
    <sheet name="2032" sheetId="28" r:id="rId6"/>
    <sheet name="2031" sheetId="27" r:id="rId7"/>
    <sheet name="2030" sheetId="26" r:id="rId8"/>
    <sheet name="2029" sheetId="25" r:id="rId9"/>
    <sheet name="2028" sheetId="24" r:id="rId10"/>
    <sheet name="2027" sheetId="34" r:id="rId11"/>
    <sheet name="2026" sheetId="35" r:id="rId12"/>
    <sheet name="Legende" sheetId="33" r:id="rId1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35" l="1"/>
  <c r="H19" i="35"/>
  <c r="H18" i="35"/>
  <c r="H17" i="35"/>
  <c r="H16" i="35"/>
  <c r="H15" i="35"/>
  <c r="H14" i="35"/>
  <c r="E14" i="35"/>
  <c r="H13" i="35"/>
  <c r="H11" i="35"/>
  <c r="H10" i="35"/>
  <c r="H9" i="35"/>
  <c r="H20" i="34"/>
  <c r="H19" i="34"/>
  <c r="H18" i="34"/>
  <c r="H17" i="34"/>
  <c r="H16" i="34"/>
  <c r="H15" i="34"/>
  <c r="E15" i="34"/>
  <c r="H14" i="34"/>
  <c r="E14" i="34"/>
  <c r="H13" i="34"/>
  <c r="H12" i="34"/>
  <c r="H11" i="34"/>
  <c r="H10" i="34"/>
  <c r="H9" i="34"/>
  <c r="H20" i="24"/>
  <c r="H19" i="24"/>
  <c r="H18" i="24"/>
  <c r="H17" i="24"/>
  <c r="H16" i="24"/>
  <c r="H15" i="24"/>
  <c r="H14" i="24"/>
  <c r="H13" i="24"/>
  <c r="H12" i="24"/>
  <c r="H11" i="24"/>
  <c r="H10" i="24"/>
  <c r="H9" i="24"/>
  <c r="H20" i="25"/>
  <c r="H19" i="25"/>
  <c r="H18" i="25"/>
  <c r="E18" i="25"/>
  <c r="H17" i="25"/>
  <c r="E17" i="25"/>
  <c r="H16" i="25"/>
  <c r="H15" i="25"/>
  <c r="H14" i="25"/>
  <c r="E14" i="25"/>
  <c r="H13" i="25"/>
  <c r="H12" i="25"/>
  <c r="E12" i="25"/>
  <c r="H11" i="25"/>
  <c r="H10" i="25"/>
  <c r="H9" i="25"/>
  <c r="E9" i="25"/>
  <c r="H20" i="26"/>
  <c r="H19" i="26"/>
  <c r="E19" i="26"/>
  <c r="H18" i="26"/>
  <c r="E18" i="26"/>
  <c r="H17" i="26"/>
  <c r="E17" i="26"/>
  <c r="H16" i="26"/>
  <c r="E16" i="26"/>
  <c r="H15" i="26"/>
  <c r="H14" i="26"/>
  <c r="H13" i="26"/>
  <c r="E13" i="26"/>
  <c r="H12" i="26"/>
  <c r="E12" i="26"/>
  <c r="H11" i="26"/>
  <c r="H10" i="26"/>
  <c r="E10" i="26"/>
  <c r="H9" i="26"/>
  <c r="E9" i="26"/>
  <c r="L20" i="21"/>
  <c r="L19" i="21"/>
  <c r="L18" i="21"/>
  <c r="L17" i="21"/>
  <c r="L16" i="21"/>
  <c r="L15" i="21"/>
  <c r="L14" i="21"/>
  <c r="L13" i="21"/>
  <c r="L12" i="21"/>
  <c r="L11" i="21"/>
  <c r="K20" i="21"/>
  <c r="K19" i="21"/>
  <c r="K18" i="21"/>
  <c r="K17" i="21"/>
  <c r="K16" i="21"/>
  <c r="K15" i="21"/>
  <c r="K14" i="21"/>
  <c r="K13" i="21"/>
  <c r="K12" i="21"/>
  <c r="K11" i="21"/>
  <c r="E6" i="35"/>
  <c r="C6" i="35"/>
  <c r="E5" i="35"/>
  <c r="C5" i="35"/>
  <c r="E4" i="35"/>
  <c r="E20" i="35" s="1"/>
  <c r="I2" i="35"/>
  <c r="F2" i="35"/>
  <c r="E2" i="35"/>
  <c r="I4" i="34"/>
  <c r="C6" i="34"/>
  <c r="C6" i="24"/>
  <c r="E6" i="34"/>
  <c r="E5" i="34"/>
  <c r="C5" i="34"/>
  <c r="E4" i="34"/>
  <c r="E20" i="34" s="1"/>
  <c r="I2" i="34"/>
  <c r="F2" i="34"/>
  <c r="E2" i="34"/>
  <c r="F2" i="24"/>
  <c r="E6" i="24"/>
  <c r="E5" i="24"/>
  <c r="E4" i="24"/>
  <c r="E20" i="24" s="1"/>
  <c r="C6" i="31"/>
  <c r="C6" i="30"/>
  <c r="C6" i="29"/>
  <c r="C6" i="28"/>
  <c r="C6" i="27"/>
  <c r="C6" i="26"/>
  <c r="C6" i="25"/>
  <c r="C6" i="32"/>
  <c r="E6" i="31"/>
  <c r="E5" i="31"/>
  <c r="E4" i="31"/>
  <c r="E6" i="30"/>
  <c r="E5" i="30"/>
  <c r="E4" i="30"/>
  <c r="E6" i="29"/>
  <c r="E5" i="29"/>
  <c r="E4" i="29"/>
  <c r="E6" i="28"/>
  <c r="E5" i="28"/>
  <c r="E4" i="28"/>
  <c r="E6" i="27"/>
  <c r="E5" i="27"/>
  <c r="E4" i="27"/>
  <c r="E6" i="26"/>
  <c r="E5" i="26"/>
  <c r="E4" i="26"/>
  <c r="E20" i="26" s="1"/>
  <c r="E6" i="25"/>
  <c r="E5" i="25"/>
  <c r="E4" i="25"/>
  <c r="E20" i="25" s="1"/>
  <c r="E6" i="32"/>
  <c r="E5" i="32"/>
  <c r="E4" i="32"/>
  <c r="F2" i="31"/>
  <c r="F2" i="30"/>
  <c r="F2" i="29"/>
  <c r="F2" i="28"/>
  <c r="F2" i="27"/>
  <c r="F2" i="26"/>
  <c r="F2" i="25"/>
  <c r="F2" i="32"/>
  <c r="C10" i="21"/>
  <c r="C11" i="21" s="1"/>
  <c r="C2" i="34" s="1"/>
  <c r="E10" i="25" l="1"/>
  <c r="E11" i="25"/>
  <c r="E11" i="26"/>
  <c r="E12" i="35"/>
  <c r="E14" i="26"/>
  <c r="E15" i="25"/>
  <c r="E9" i="34"/>
  <c r="E10" i="34"/>
  <c r="E11" i="34"/>
  <c r="E15" i="26"/>
  <c r="E12" i="34"/>
  <c r="F9" i="34"/>
  <c r="E11" i="24"/>
  <c r="E12" i="24"/>
  <c r="E13" i="25"/>
  <c r="E13" i="24"/>
  <c r="E13" i="34"/>
  <c r="E13" i="35"/>
  <c r="E15" i="24"/>
  <c r="E15" i="35"/>
  <c r="E16" i="25"/>
  <c r="E16" i="24"/>
  <c r="E16" i="34"/>
  <c r="E16" i="35"/>
  <c r="E9" i="24"/>
  <c r="E10" i="24"/>
  <c r="E14" i="24"/>
  <c r="E17" i="24"/>
  <c r="E17" i="34"/>
  <c r="E17" i="35"/>
  <c r="E18" i="24"/>
  <c r="E18" i="34"/>
  <c r="E18" i="35"/>
  <c r="E19" i="25"/>
  <c r="E19" i="24"/>
  <c r="E19" i="34"/>
  <c r="E19" i="35"/>
  <c r="C2" i="35"/>
  <c r="C8" i="35" s="1"/>
  <c r="C23" i="35" s="1"/>
  <c r="I9" i="34"/>
  <c r="F10" i="34"/>
  <c r="I10" i="34" s="1"/>
  <c r="G9" i="34"/>
  <c r="H8" i="35"/>
  <c r="H8" i="34"/>
  <c r="C12" i="21"/>
  <c r="C2" i="24" s="1"/>
  <c r="G10" i="34" l="1"/>
  <c r="F11" i="34"/>
  <c r="G11" i="34" s="1"/>
  <c r="E21" i="35"/>
  <c r="D10" i="21" s="1"/>
  <c r="C8" i="34"/>
  <c r="C23" i="34" s="1"/>
  <c r="E21" i="34"/>
  <c r="D11" i="21" s="1"/>
  <c r="C13" i="21"/>
  <c r="C2" i="25" s="1"/>
  <c r="B21" i="21"/>
  <c r="B9" i="21"/>
  <c r="I11" i="34" l="1"/>
  <c r="F12" i="34"/>
  <c r="G12" i="34" s="1"/>
  <c r="C14" i="21"/>
  <c r="C2" i="26" s="1"/>
  <c r="I12" i="34" l="1"/>
  <c r="F13" i="34" s="1"/>
  <c r="G13" i="34" s="1"/>
  <c r="F12" i="35"/>
  <c r="G12" i="35" s="1"/>
  <c r="C15" i="21"/>
  <c r="C2" i="27" s="1"/>
  <c r="C5" i="25"/>
  <c r="E2" i="25"/>
  <c r="I12" i="35" l="1"/>
  <c r="H12" i="35" s="1"/>
  <c r="I13" i="34"/>
  <c r="C16" i="21"/>
  <c r="C2" i="28" s="1"/>
  <c r="C5" i="32"/>
  <c r="C5" i="31"/>
  <c r="C5" i="30"/>
  <c r="C5" i="29"/>
  <c r="C5" i="28"/>
  <c r="C5" i="27"/>
  <c r="C5" i="26"/>
  <c r="C5" i="24"/>
  <c r="F13" i="35" l="1"/>
  <c r="G13" i="35" s="1"/>
  <c r="F14" i="34"/>
  <c r="G14" i="34" s="1"/>
  <c r="C17" i="21"/>
  <c r="C2" i="29" s="1"/>
  <c r="H11" i="32"/>
  <c r="H12" i="32"/>
  <c r="H13" i="32"/>
  <c r="H14" i="32"/>
  <c r="H15" i="32"/>
  <c r="H16" i="32"/>
  <c r="H17" i="32"/>
  <c r="H18" i="32"/>
  <c r="H19" i="32"/>
  <c r="H20" i="32"/>
  <c r="E19" i="31"/>
  <c r="E19" i="30"/>
  <c r="E19" i="29"/>
  <c r="E19" i="28"/>
  <c r="E19" i="27"/>
  <c r="E11" i="32"/>
  <c r="I13" i="35" l="1"/>
  <c r="I14" i="34"/>
  <c r="C18" i="21"/>
  <c r="C2" i="30" s="1"/>
  <c r="C8" i="30" s="1"/>
  <c r="C23" i="30" s="1"/>
  <c r="E9" i="27"/>
  <c r="E14" i="28"/>
  <c r="E14" i="31"/>
  <c r="E20" i="32"/>
  <c r="E18" i="32"/>
  <c r="E16" i="32"/>
  <c r="E14" i="32"/>
  <c r="E12" i="32"/>
  <c r="E13" i="28"/>
  <c r="E19" i="32"/>
  <c r="E17" i="32"/>
  <c r="E15" i="32"/>
  <c r="E13" i="32"/>
  <c r="E14" i="27"/>
  <c r="E17" i="31"/>
  <c r="E17" i="27"/>
  <c r="E18" i="28"/>
  <c r="E10" i="28"/>
  <c r="E9" i="31"/>
  <c r="E10" i="27"/>
  <c r="E18" i="27"/>
  <c r="E10" i="31"/>
  <c r="E18" i="31"/>
  <c r="E13" i="27"/>
  <c r="E9" i="28"/>
  <c r="E17" i="28"/>
  <c r="E13" i="31"/>
  <c r="E18" i="29"/>
  <c r="E10" i="30"/>
  <c r="E14" i="30"/>
  <c r="E18" i="30"/>
  <c r="E10" i="32"/>
  <c r="E12" i="27"/>
  <c r="E16" i="27"/>
  <c r="E20" i="27"/>
  <c r="E12" i="28"/>
  <c r="E16" i="28"/>
  <c r="E20" i="28"/>
  <c r="E12" i="29"/>
  <c r="E16" i="29"/>
  <c r="E20" i="29"/>
  <c r="E12" i="30"/>
  <c r="E16" i="30"/>
  <c r="E20" i="30"/>
  <c r="E12" i="31"/>
  <c r="E16" i="31"/>
  <c r="E20" i="31"/>
  <c r="E9" i="29"/>
  <c r="E13" i="29"/>
  <c r="E17" i="29"/>
  <c r="E9" i="30"/>
  <c r="E13" i="30"/>
  <c r="E17" i="30"/>
  <c r="E9" i="32"/>
  <c r="E10" i="29"/>
  <c r="E14" i="29"/>
  <c r="E11" i="27"/>
  <c r="E15" i="27"/>
  <c r="E11" i="28"/>
  <c r="E15" i="28"/>
  <c r="E11" i="29"/>
  <c r="E15" i="29"/>
  <c r="E11" i="30"/>
  <c r="E15" i="30"/>
  <c r="E11" i="31"/>
  <c r="E15" i="31"/>
  <c r="H10" i="32"/>
  <c r="H9" i="32"/>
  <c r="I2" i="32"/>
  <c r="E2" i="32"/>
  <c r="H20" i="31"/>
  <c r="H19" i="31"/>
  <c r="H18" i="31"/>
  <c r="H17" i="31"/>
  <c r="H16" i="31"/>
  <c r="H15" i="31"/>
  <c r="H14" i="31"/>
  <c r="H13" i="31"/>
  <c r="H12" i="31"/>
  <c r="H11" i="31"/>
  <c r="H10" i="31"/>
  <c r="H9" i="31"/>
  <c r="I2" i="31"/>
  <c r="E2" i="31"/>
  <c r="H20" i="30"/>
  <c r="H19" i="30"/>
  <c r="H18" i="30"/>
  <c r="H17" i="30"/>
  <c r="H16" i="30"/>
  <c r="H15" i="30"/>
  <c r="H14" i="30"/>
  <c r="H13" i="30"/>
  <c r="H12" i="30"/>
  <c r="H11" i="30"/>
  <c r="H10" i="30"/>
  <c r="H9" i="30"/>
  <c r="I2" i="30"/>
  <c r="E2" i="30"/>
  <c r="H20" i="29"/>
  <c r="H19" i="29"/>
  <c r="H18" i="29"/>
  <c r="H17" i="29"/>
  <c r="H16" i="29"/>
  <c r="H15" i="29"/>
  <c r="H14" i="29"/>
  <c r="H13" i="29"/>
  <c r="H12" i="29"/>
  <c r="H11" i="29"/>
  <c r="H10" i="29"/>
  <c r="H9" i="29"/>
  <c r="C8" i="29"/>
  <c r="C23" i="29" s="1"/>
  <c r="I2" i="29"/>
  <c r="E2" i="29"/>
  <c r="H20" i="28"/>
  <c r="H19" i="28"/>
  <c r="H18" i="28"/>
  <c r="H17" i="28"/>
  <c r="H16" i="28"/>
  <c r="H15" i="28"/>
  <c r="H14" i="28"/>
  <c r="H13" i="28"/>
  <c r="H12" i="28"/>
  <c r="H11" i="28"/>
  <c r="H10" i="28"/>
  <c r="H9" i="28"/>
  <c r="C8" i="28"/>
  <c r="C23" i="28" s="1"/>
  <c r="I2" i="28"/>
  <c r="E2" i="28"/>
  <c r="H20" i="27"/>
  <c r="H19" i="27"/>
  <c r="H18" i="27"/>
  <c r="H17" i="27"/>
  <c r="H16" i="27"/>
  <c r="H15" i="27"/>
  <c r="H14" i="27"/>
  <c r="H13" i="27"/>
  <c r="H12" i="27"/>
  <c r="H11" i="27"/>
  <c r="H10" i="27"/>
  <c r="H9" i="27"/>
  <c r="C8" i="27"/>
  <c r="C23" i="27" s="1"/>
  <c r="I2" i="27"/>
  <c r="E2" i="27"/>
  <c r="C8" i="26"/>
  <c r="C23" i="26" s="1"/>
  <c r="I2" i="26"/>
  <c r="E2" i="26"/>
  <c r="C8" i="25"/>
  <c r="C23" i="25" s="1"/>
  <c r="I2" i="25"/>
  <c r="C8" i="24"/>
  <c r="C23" i="24" s="1"/>
  <c r="I2" i="24"/>
  <c r="E2" i="24"/>
  <c r="F14" i="35" l="1"/>
  <c r="G14" i="35" s="1"/>
  <c r="F15" i="34"/>
  <c r="G15" i="34" s="1"/>
  <c r="C19" i="21"/>
  <c r="E21" i="26"/>
  <c r="D14" i="21" s="1"/>
  <c r="E21" i="25"/>
  <c r="D13" i="21" s="1"/>
  <c r="E21" i="28"/>
  <c r="D16" i="21" s="1"/>
  <c r="E21" i="32"/>
  <c r="D20" i="21" s="1"/>
  <c r="E21" i="24"/>
  <c r="D12" i="21" s="1"/>
  <c r="E21" i="31"/>
  <c r="D19" i="21" s="1"/>
  <c r="E21" i="27"/>
  <c r="D15" i="21" s="1"/>
  <c r="E21" i="30"/>
  <c r="D18" i="21" s="1"/>
  <c r="E21" i="29"/>
  <c r="D17" i="21" s="1"/>
  <c r="C20" i="21" l="1"/>
  <c r="C2" i="32" s="1"/>
  <c r="C8" i="32" s="1"/>
  <c r="C23" i="32" s="1"/>
  <c r="C2" i="31"/>
  <c r="C8" i="31" s="1"/>
  <c r="C23" i="31" s="1"/>
  <c r="I14" i="35"/>
  <c r="I15" i="34"/>
  <c r="B24" i="21"/>
  <c r="F15" i="35" l="1"/>
  <c r="G15" i="35" s="1"/>
  <c r="F16" i="34"/>
  <c r="G16" i="34" s="1"/>
  <c r="D21" i="21"/>
  <c r="I15" i="35" l="1"/>
  <c r="I16" i="34"/>
  <c r="F16" i="35" l="1"/>
  <c r="G16" i="35" s="1"/>
  <c r="I16" i="35"/>
  <c r="F17" i="34"/>
  <c r="G17" i="34" s="1"/>
  <c r="F17" i="35" l="1"/>
  <c r="G17" i="35" s="1"/>
  <c r="I17" i="34"/>
  <c r="I17" i="35" l="1"/>
  <c r="F18" i="34"/>
  <c r="G18" i="34" s="1"/>
  <c r="F18" i="35" l="1"/>
  <c r="G18" i="35" s="1"/>
  <c r="I18" i="34"/>
  <c r="I18" i="35" l="1"/>
  <c r="F19" i="34"/>
  <c r="G19" i="34" s="1"/>
  <c r="F19" i="35" l="1"/>
  <c r="G19" i="35" s="1"/>
  <c r="I19" i="34"/>
  <c r="I19" i="35" l="1"/>
  <c r="F20" i="35"/>
  <c r="G20" i="35" s="1"/>
  <c r="F20" i="34"/>
  <c r="G20" i="34" s="1"/>
  <c r="G21" i="35"/>
  <c r="H10" i="21" s="1"/>
  <c r="F21" i="35"/>
  <c r="F10" i="21" s="1"/>
  <c r="I20" i="35" l="1"/>
  <c r="I20" i="34"/>
  <c r="I6" i="35"/>
  <c r="I23" i="35"/>
  <c r="I5" i="35" s="1"/>
  <c r="K10" i="21" s="1"/>
  <c r="L10" i="21" l="1"/>
  <c r="I10" i="21"/>
  <c r="I23" i="34"/>
  <c r="I5" i="34" s="1"/>
  <c r="G21" i="34" l="1"/>
  <c r="H11" i="21" s="1"/>
  <c r="F21" i="34"/>
  <c r="F11" i="21" s="1"/>
  <c r="I6" i="34"/>
  <c r="I11" i="21" s="1"/>
  <c r="I4" i="24" l="1"/>
  <c r="F9" i="24" l="1"/>
  <c r="G9" i="24" s="1"/>
  <c r="H8" i="24"/>
  <c r="I9" i="24" l="1"/>
  <c r="I23" i="24"/>
  <c r="I5" i="24" s="1"/>
  <c r="F10" i="24" l="1"/>
  <c r="G10" i="24" s="1"/>
  <c r="I23" i="21"/>
  <c r="I10" i="24" l="1"/>
  <c r="F11" i="24"/>
  <c r="G11" i="24" s="1"/>
  <c r="I11" i="24" l="1"/>
  <c r="F12" i="24" s="1"/>
  <c r="I12" i="24" s="1"/>
  <c r="I24" i="21"/>
  <c r="F13" i="24" l="1"/>
  <c r="G13" i="24" s="1"/>
  <c r="G12" i="24"/>
  <c r="I13" i="24" l="1"/>
  <c r="F14" i="24"/>
  <c r="G14" i="24" l="1"/>
  <c r="I14" i="24"/>
  <c r="F15" i="24" l="1"/>
  <c r="I15" i="24"/>
  <c r="F16" i="24" l="1"/>
  <c r="G16" i="24" s="1"/>
  <c r="I16" i="24"/>
  <c r="G15" i="24"/>
  <c r="F17" i="24" l="1"/>
  <c r="G17" i="24" l="1"/>
  <c r="I17" i="24"/>
  <c r="F18" i="24" l="1"/>
  <c r="I18" i="24"/>
  <c r="F19" i="24" l="1"/>
  <c r="G19" i="24" s="1"/>
  <c r="I19" i="24"/>
  <c r="G18" i="24"/>
  <c r="F20" i="24" l="1"/>
  <c r="I20" i="24"/>
  <c r="I6" i="24" s="1"/>
  <c r="I12" i="21" l="1"/>
  <c r="I4" i="25"/>
  <c r="G20" i="24"/>
  <c r="G21" i="24" s="1"/>
  <c r="H12" i="21" s="1"/>
  <c r="F21" i="24"/>
  <c r="F12" i="21" s="1"/>
  <c r="F9" i="25" l="1"/>
  <c r="G9" i="25" s="1"/>
  <c r="I23" i="25"/>
  <c r="I5" i="25" s="1"/>
  <c r="I9" i="25"/>
  <c r="H8" i="25"/>
  <c r="F10" i="25" l="1"/>
  <c r="G10" i="25" s="1"/>
  <c r="I10" i="25"/>
  <c r="F11" i="25" l="1"/>
  <c r="G11" i="25" s="1"/>
  <c r="I11" i="25" l="1"/>
  <c r="F12" i="25" l="1"/>
  <c r="I12" i="25"/>
  <c r="F13" i="25" l="1"/>
  <c r="G13" i="25" s="1"/>
  <c r="I13" i="25"/>
  <c r="G12" i="25"/>
  <c r="F14" i="25" l="1"/>
  <c r="I14" i="25"/>
  <c r="F15" i="25" s="1"/>
  <c r="I15" i="25" l="1"/>
  <c r="G15" i="25"/>
  <c r="G14" i="25"/>
  <c r="F16" i="25" l="1"/>
  <c r="I16" i="25" s="1"/>
  <c r="F17" i="25" l="1"/>
  <c r="G17" i="25" s="1"/>
  <c r="I17" i="25"/>
  <c r="G16" i="25"/>
  <c r="F18" i="25" l="1"/>
  <c r="G18" i="25" l="1"/>
  <c r="I18" i="25"/>
  <c r="F19" i="25" l="1"/>
  <c r="I19" i="25"/>
  <c r="F20" i="25" l="1"/>
  <c r="G20" i="25" s="1"/>
  <c r="G19" i="25"/>
  <c r="F21" i="25"/>
  <c r="F13" i="21" s="1"/>
  <c r="G21" i="25" l="1"/>
  <c r="H13" i="21" s="1"/>
  <c r="I20" i="25"/>
  <c r="I6" i="25" s="1"/>
  <c r="I13" i="21" l="1"/>
  <c r="I4" i="26"/>
  <c r="H8" i="26" l="1"/>
  <c r="F9" i="26"/>
  <c r="G9" i="26" s="1"/>
  <c r="I23" i="26"/>
  <c r="I5" i="26" s="1"/>
  <c r="I9" i="26"/>
  <c r="F10" i="26" l="1"/>
  <c r="G10" i="26" s="1"/>
  <c r="I10" i="26" l="1"/>
  <c r="F11" i="26" l="1"/>
  <c r="I11" i="26"/>
  <c r="F12" i="26" l="1"/>
  <c r="G12" i="26" s="1"/>
  <c r="G11" i="26"/>
  <c r="I12" i="26" l="1"/>
  <c r="F13" i="26" l="1"/>
  <c r="I13" i="26"/>
  <c r="F14" i="26" l="1"/>
  <c r="G14" i="26" s="1"/>
  <c r="I14" i="26"/>
  <c r="G13" i="26"/>
  <c r="F15" i="26" l="1"/>
  <c r="I15" i="26"/>
  <c r="F16" i="26" l="1"/>
  <c r="G16" i="26" s="1"/>
  <c r="G15" i="26"/>
  <c r="I16" i="26" l="1"/>
  <c r="F17" i="26" l="1"/>
  <c r="I17" i="26" s="1"/>
  <c r="F18" i="26" l="1"/>
  <c r="G18" i="26" s="1"/>
  <c r="G17" i="26"/>
  <c r="I18" i="26" l="1"/>
  <c r="F19" i="26" l="1"/>
  <c r="G19" i="26" s="1"/>
  <c r="I19" i="26"/>
  <c r="F20" i="26" l="1"/>
  <c r="G20" i="26" l="1"/>
  <c r="G21" i="26" s="1"/>
  <c r="H14" i="21" s="1"/>
  <c r="F21" i="26"/>
  <c r="F14" i="21" s="1"/>
  <c r="I20" i="26"/>
  <c r="I6" i="26" s="1"/>
  <c r="I4" i="27" l="1"/>
  <c r="I14" i="21"/>
  <c r="F9" i="27" l="1"/>
  <c r="H8" i="27"/>
  <c r="I23" i="27"/>
  <c r="I5" i="27" s="1"/>
  <c r="I9" i="27"/>
  <c r="F10" i="27" l="1"/>
  <c r="G10" i="27" s="1"/>
  <c r="I10" i="27"/>
  <c r="G9" i="27"/>
  <c r="F11" i="27" l="1"/>
  <c r="G11" i="27" l="1"/>
  <c r="I11" i="27"/>
  <c r="F12" i="27" l="1"/>
  <c r="I12" i="27"/>
  <c r="F13" i="27" l="1"/>
  <c r="G13" i="27" s="1"/>
  <c r="G12" i="27"/>
  <c r="I13" i="27" l="1"/>
  <c r="F14" i="27" l="1"/>
  <c r="I14" i="27"/>
  <c r="F15" i="27" l="1"/>
  <c r="G15" i="27" s="1"/>
  <c r="I15" i="27"/>
  <c r="G14" i="27"/>
  <c r="F16" i="27" l="1"/>
  <c r="G16" i="27" s="1"/>
  <c r="I16" i="27"/>
  <c r="F17" i="27" l="1"/>
  <c r="G17" i="27" s="1"/>
  <c r="I17" i="27" l="1"/>
  <c r="F18" i="27" l="1"/>
  <c r="G18" i="27" s="1"/>
  <c r="I18" i="27"/>
  <c r="F19" i="27" l="1"/>
  <c r="G19" i="27" s="1"/>
  <c r="I19" i="27"/>
  <c r="F20" i="27" l="1"/>
  <c r="I20" i="27"/>
  <c r="I6" i="27" s="1"/>
  <c r="I15" i="21" l="1"/>
  <c r="I4" i="28"/>
  <c r="G20" i="27"/>
  <c r="G21" i="27" s="1"/>
  <c r="H15" i="21" s="1"/>
  <c r="F21" i="27"/>
  <c r="F15" i="21" s="1"/>
  <c r="H8" i="28" l="1"/>
  <c r="I23" i="28"/>
  <c r="I5" i="28" s="1"/>
  <c r="F9" i="28"/>
  <c r="G9" i="28" l="1"/>
  <c r="I9" i="28"/>
  <c r="F10" i="28" l="1"/>
  <c r="G10" i="28" l="1"/>
  <c r="I10" i="28"/>
  <c r="F11" i="28" l="1"/>
  <c r="I11" i="28" s="1"/>
  <c r="F12" i="28" l="1"/>
  <c r="G12" i="28" s="1"/>
  <c r="G11" i="28"/>
  <c r="I12" i="28" l="1"/>
  <c r="F13" i="28" l="1"/>
  <c r="I13" i="28"/>
  <c r="F14" i="28" l="1"/>
  <c r="G14" i="28" s="1"/>
  <c r="G13" i="28"/>
  <c r="I14" i="28" l="1"/>
  <c r="F15" i="28" l="1"/>
  <c r="G15" i="28" l="1"/>
  <c r="I15" i="28"/>
  <c r="F16" i="28" l="1"/>
  <c r="G16" i="28" s="1"/>
  <c r="I16" i="28" l="1"/>
  <c r="F17" i="28"/>
  <c r="G17" i="28" s="1"/>
  <c r="I17" i="28"/>
  <c r="F18" i="28" l="1"/>
  <c r="G18" i="28" s="1"/>
  <c r="I18" i="28"/>
  <c r="F19" i="28" l="1"/>
  <c r="G19" i="28" s="1"/>
  <c r="I19" i="28" l="1"/>
  <c r="F20" i="28" l="1"/>
  <c r="I20" i="28" s="1"/>
  <c r="I6" i="28" s="1"/>
  <c r="I4" i="29" l="1"/>
  <c r="I16" i="21"/>
  <c r="G20" i="28"/>
  <c r="G21" i="28" s="1"/>
  <c r="H16" i="21" s="1"/>
  <c r="F21" i="28"/>
  <c r="F16" i="21" s="1"/>
  <c r="F9" i="29" l="1"/>
  <c r="H8" i="29"/>
  <c r="I23" i="29"/>
  <c r="I5" i="29" s="1"/>
  <c r="I9" i="29"/>
  <c r="F10" i="29" l="1"/>
  <c r="G10" i="29" s="1"/>
  <c r="I10" i="29"/>
  <c r="G9" i="29"/>
  <c r="F11" i="29" l="1"/>
  <c r="I11" i="29" s="1"/>
  <c r="F12" i="29" l="1"/>
  <c r="G12" i="29" s="1"/>
  <c r="I12" i="29"/>
  <c r="G11" i="29"/>
  <c r="F13" i="29" l="1"/>
  <c r="I13" i="29" s="1"/>
  <c r="F14" i="29" l="1"/>
  <c r="G14" i="29" s="1"/>
  <c r="I14" i="29"/>
  <c r="G13" i="29"/>
  <c r="F15" i="29" l="1"/>
  <c r="I15" i="29"/>
  <c r="F16" i="29" l="1"/>
  <c r="G16" i="29" s="1"/>
  <c r="G15" i="29"/>
  <c r="I16" i="29" l="1"/>
  <c r="F17" i="29"/>
  <c r="I17" i="29"/>
  <c r="F18" i="29" l="1"/>
  <c r="G18" i="29" s="1"/>
  <c r="I18" i="29"/>
  <c r="G17" i="29"/>
  <c r="F19" i="29" l="1"/>
  <c r="G19" i="29" s="1"/>
  <c r="I19" i="29"/>
  <c r="F20" i="29" l="1"/>
  <c r="I20" i="29"/>
  <c r="I6" i="29" s="1"/>
  <c r="I17" i="21" l="1"/>
  <c r="I4" i="30"/>
  <c r="G20" i="29"/>
  <c r="G21" i="29" s="1"/>
  <c r="H17" i="21" s="1"/>
  <c r="F21" i="29"/>
  <c r="F17" i="21" s="1"/>
  <c r="F9" i="30" l="1"/>
  <c r="G9" i="30" s="1"/>
  <c r="I23" i="30"/>
  <c r="I5" i="30" s="1"/>
  <c r="H8" i="30"/>
  <c r="I9" i="30"/>
  <c r="F10" i="30" l="1"/>
  <c r="G10" i="30" s="1"/>
  <c r="I10" i="30"/>
  <c r="F11" i="30" l="1"/>
  <c r="G11" i="30" s="1"/>
  <c r="I11" i="30"/>
  <c r="F12" i="30" l="1"/>
  <c r="G12" i="30" s="1"/>
  <c r="I12" i="30" l="1"/>
  <c r="F13" i="30"/>
  <c r="G13" i="30" s="1"/>
  <c r="I13" i="30"/>
  <c r="F14" i="30" l="1"/>
  <c r="G14" i="30" s="1"/>
  <c r="I14" i="30"/>
  <c r="F15" i="30" l="1"/>
  <c r="G15" i="30" s="1"/>
  <c r="I15" i="30"/>
  <c r="F16" i="30" l="1"/>
  <c r="G16" i="30" s="1"/>
  <c r="I16" i="30"/>
  <c r="F17" i="30" l="1"/>
  <c r="G17" i="30" s="1"/>
  <c r="I17" i="30"/>
  <c r="F18" i="30" l="1"/>
  <c r="G18" i="30" s="1"/>
  <c r="I18" i="30"/>
  <c r="F19" i="30" l="1"/>
  <c r="G19" i="30" s="1"/>
  <c r="I19" i="30"/>
  <c r="F20" i="30" s="1"/>
  <c r="G20" i="30" s="1"/>
  <c r="G21" i="30" s="1"/>
  <c r="H18" i="21" s="1"/>
  <c r="F21" i="30"/>
  <c r="F18" i="21" s="1"/>
  <c r="I20" i="30"/>
  <c r="I6" i="30" s="1"/>
  <c r="I18" i="21" s="1"/>
  <c r="I4" i="31" l="1"/>
  <c r="I23" i="31" l="1"/>
  <c r="I5" i="31" s="1"/>
  <c r="H8" i="31"/>
  <c r="F9" i="31"/>
  <c r="G9" i="31" l="1"/>
  <c r="I9" i="31"/>
  <c r="F10" i="31" l="1"/>
  <c r="G10" i="31" l="1"/>
  <c r="I10" i="31"/>
  <c r="F11" i="31" l="1"/>
  <c r="G11" i="31" l="1"/>
  <c r="I11" i="31"/>
  <c r="F12" i="31" l="1"/>
  <c r="G12" i="31" l="1"/>
  <c r="I12" i="31"/>
  <c r="F13" i="31" l="1"/>
  <c r="G13" i="31" l="1"/>
  <c r="I13" i="31"/>
  <c r="F14" i="31" l="1"/>
  <c r="G14" i="31" s="1"/>
  <c r="I14" i="31" l="1"/>
  <c r="F15" i="31" l="1"/>
  <c r="G15" i="31" s="1"/>
  <c r="I15" i="31" l="1"/>
  <c r="F16" i="31" l="1"/>
  <c r="G16" i="31" s="1"/>
  <c r="I16" i="31" l="1"/>
  <c r="F17" i="31" l="1"/>
  <c r="G17" i="31" s="1"/>
  <c r="I17" i="31" l="1"/>
  <c r="F18" i="31" l="1"/>
  <c r="G18" i="31" s="1"/>
  <c r="I18" i="31" l="1"/>
  <c r="F19" i="31" l="1"/>
  <c r="G19" i="31" s="1"/>
  <c r="I19" i="31" l="1"/>
  <c r="F20" i="31" l="1"/>
  <c r="G20" i="31" l="1"/>
  <c r="G21" i="31" s="1"/>
  <c r="H19" i="21" s="1"/>
  <c r="F21" i="31"/>
  <c r="F19" i="21" s="1"/>
  <c r="I20" i="31"/>
  <c r="I6" i="31" s="1"/>
  <c r="I19" i="21" s="1"/>
  <c r="I4" i="32" l="1"/>
  <c r="H8" i="32" l="1"/>
  <c r="I23" i="32"/>
  <c r="I5" i="32" s="1"/>
  <c r="F9" i="32"/>
  <c r="G9" i="32" l="1"/>
  <c r="I9" i="32"/>
  <c r="F10" i="32" l="1"/>
  <c r="G10" i="32" l="1"/>
  <c r="I10" i="32"/>
  <c r="F11" i="32" l="1"/>
  <c r="G11" i="32" l="1"/>
  <c r="I11" i="32"/>
  <c r="F12" i="32" l="1"/>
  <c r="G12" i="32" l="1"/>
  <c r="I12" i="32"/>
  <c r="F13" i="32" l="1"/>
  <c r="G13" i="32" l="1"/>
  <c r="I13" i="32"/>
  <c r="F14" i="32" l="1"/>
  <c r="G14" i="32" s="1"/>
  <c r="I14" i="32" l="1"/>
  <c r="F15" i="32" l="1"/>
  <c r="G15" i="32" s="1"/>
  <c r="I15" i="32" l="1"/>
  <c r="F16" i="32" l="1"/>
  <c r="G16" i="32" s="1"/>
  <c r="I16" i="32" l="1"/>
  <c r="F17" i="32" l="1"/>
  <c r="G17" i="32" s="1"/>
  <c r="I17" i="32" l="1"/>
  <c r="F18" i="32" l="1"/>
  <c r="G18" i="32" s="1"/>
  <c r="I18" i="32" l="1"/>
  <c r="F19" i="32" l="1"/>
  <c r="G19" i="32" s="1"/>
  <c r="I19" i="32" l="1"/>
  <c r="F20" i="32" l="1"/>
  <c r="G20" i="32" l="1"/>
  <c r="G21" i="32" s="1"/>
  <c r="H20" i="21" s="1"/>
  <c r="H21" i="21" s="1"/>
  <c r="F21" i="32"/>
  <c r="F20" i="21" s="1"/>
  <c r="I20" i="32"/>
  <c r="I6" i="32" s="1"/>
  <c r="I20" i="21" s="1"/>
  <c r="F21" i="21" l="1"/>
  <c r="F26" i="21" s="1"/>
  <c r="F27" i="21" s="1"/>
</calcChain>
</file>

<file path=xl/sharedStrings.xml><?xml version="1.0" encoding="utf-8"?>
<sst xmlns="http://schemas.openxmlformats.org/spreadsheetml/2006/main" count="566" uniqueCount="101">
  <si>
    <t>Zinsen</t>
  </si>
  <si>
    <t>Kontostand</t>
  </si>
  <si>
    <t>Vorgang</t>
  </si>
  <si>
    <t xml:space="preserve">aktueller Stand: </t>
  </si>
  <si>
    <t>Vorjahr:</t>
  </si>
  <si>
    <t>Tilgung</t>
  </si>
  <si>
    <t>Rate</t>
  </si>
  <si>
    <t>Jahr</t>
  </si>
  <si>
    <t>Zahlung</t>
  </si>
  <si>
    <t>Konto-Endstand</t>
  </si>
  <si>
    <t>Jan</t>
  </si>
  <si>
    <t>Feb</t>
  </si>
  <si>
    <t>Mrz</t>
  </si>
  <si>
    <t>Apr</t>
  </si>
  <si>
    <t>Mai</t>
  </si>
  <si>
    <t>Jun</t>
  </si>
  <si>
    <t>Jul</t>
  </si>
  <si>
    <t>Aug</t>
  </si>
  <si>
    <t>Sep</t>
  </si>
  <si>
    <t>Okt</t>
  </si>
  <si>
    <t>Nov</t>
  </si>
  <si>
    <t>Dez</t>
  </si>
  <si>
    <t xml:space="preserve"> reale Kosten in 10 Jahren</t>
  </si>
  <si>
    <t xml:space="preserve">aktuell: </t>
  </si>
  <si>
    <t xml:space="preserve">Jahresende: </t>
  </si>
  <si>
    <t>Stand:</t>
  </si>
  <si>
    <t>Steuererstattung:</t>
  </si>
  <si>
    <t>o</t>
  </si>
  <si>
    <t>y</t>
  </si>
  <si>
    <t>aktueller Stand</t>
  </si>
  <si>
    <t xml:space="preserve">Stand Jahresende: </t>
  </si>
  <si>
    <t>ü</t>
  </si>
  <si>
    <t/>
  </si>
  <si>
    <t>Darlehnsbetrag eintragen</t>
  </si>
  <si>
    <t>BIC der Darlehnsbank eintragen</t>
  </si>
  <si>
    <t>IBAN des Darlehnskontos eintragen</t>
  </si>
  <si>
    <t>Zinssatz eintragen</t>
  </si>
  <si>
    <t>Bei Jahreswechsel:</t>
  </si>
  <si>
    <t>2025</t>
  </si>
  <si>
    <t>^</t>
  </si>
  <si>
    <t>BIC:</t>
  </si>
  <si>
    <t>SPARKASSEXXX</t>
  </si>
  <si>
    <t>Konto:</t>
  </si>
  <si>
    <t>IBAN:</t>
  </si>
  <si>
    <t>Jahresendstand</t>
  </si>
  <si>
    <t>Kontonummer des Darlehns eintragen</t>
  </si>
  <si>
    <t>I</t>
  </si>
  <si>
    <t>Jahresblatt:</t>
  </si>
  <si>
    <t>Übersichtsblatt:</t>
  </si>
  <si>
    <r>
      <t>Damit sind dann alle Formeln  durch die aktuellen Werte  ersetzt,</t>
    </r>
    <r>
      <rPr>
        <b/>
        <sz val="8"/>
        <color rgb="FF002060"/>
        <rFont val="Arial"/>
        <family val="2"/>
      </rPr>
      <t xml:space="preserve">  </t>
    </r>
    <r>
      <rPr>
        <b/>
        <sz val="10"/>
        <color rgb="FF002060"/>
        <rFont val="Arial"/>
        <family val="2"/>
      </rPr>
      <t>und dieses abgeschlossene Jahr kann</t>
    </r>
  </si>
  <si>
    <r>
      <t xml:space="preserve">Das Jahr sollte festgeschrieben werden mit:  </t>
    </r>
    <r>
      <rPr>
        <b/>
        <sz val="10"/>
        <color rgb="FFC00000"/>
        <rFont val="Arial"/>
        <family val="2"/>
      </rPr>
      <t>das gesamte Blatt markieren &gt;  kopieren &gt;  Werte einfügen</t>
    </r>
  </si>
  <si>
    <r>
      <t xml:space="preserve">Die Tab-Farben  sollten geändert werden:  </t>
    </r>
    <r>
      <rPr>
        <b/>
        <sz val="10"/>
        <color theme="1" tint="0.249977111117893"/>
        <rFont val="Arial"/>
        <family val="2"/>
      </rPr>
      <t>abgeschlossen&gt;dunkelgrau</t>
    </r>
    <r>
      <rPr>
        <b/>
        <sz val="10"/>
        <color rgb="FF002060"/>
        <rFont val="Arial"/>
        <family val="2"/>
      </rPr>
      <t xml:space="preserve"> | </t>
    </r>
    <r>
      <rPr>
        <b/>
        <sz val="10"/>
        <color theme="9" tint="-0.249977111117893"/>
        <rFont val="Arial"/>
        <family val="2"/>
      </rPr>
      <t xml:space="preserve">aktuell&gt;ocker </t>
    </r>
    <r>
      <rPr>
        <b/>
        <sz val="10"/>
        <color rgb="FF002060"/>
        <rFont val="Arial"/>
        <family val="2"/>
      </rPr>
      <t xml:space="preserve">| </t>
    </r>
    <r>
      <rPr>
        <b/>
        <sz val="10"/>
        <color theme="0" tint="-0.34998626667073579"/>
        <rFont val="Arial"/>
        <family val="2"/>
      </rPr>
      <t>künftig&gt;hellgrau</t>
    </r>
  </si>
  <si>
    <r>
      <t xml:space="preserve">Als Hinweis, dass das Jahr abgeschlossen ist, sollten die  </t>
    </r>
    <r>
      <rPr>
        <b/>
        <sz val="10"/>
        <color rgb="FFC00000"/>
        <rFont val="Arial"/>
        <family val="2"/>
      </rPr>
      <t xml:space="preserve">Ansicht/Überschriften </t>
    </r>
    <r>
      <rPr>
        <b/>
        <sz val="10"/>
        <color rgb="FF002060"/>
        <rFont val="Arial"/>
        <family val="2"/>
      </rPr>
      <t xml:space="preserve"> ausgeschaltet werden!</t>
    </r>
  </si>
  <si>
    <t>nicht mehr (z.B.: Änderung der Monatsraten) durch die Formeln  programmtechnisch verändert werden.</t>
  </si>
  <si>
    <t>Das Startjahr wird abhängig vom Vertragsabschlussdatum berechnet. Die Jahresblätter haben dann die</t>
  </si>
  <si>
    <r>
      <t>Änderung des Zeitraums</t>
    </r>
    <r>
      <rPr>
        <b/>
        <sz val="10"/>
        <rFont val="Arial"/>
        <family val="2"/>
      </rPr>
      <t xml:space="preserve"> (Startjahr bis Endjahr)</t>
    </r>
  </si>
  <si>
    <t>vom Programm anhand der Übersichtsdaten berechnet.</t>
  </si>
  <si>
    <r>
      <t xml:space="preserve">werden. </t>
    </r>
    <r>
      <rPr>
        <b/>
        <sz val="12"/>
        <color rgb="FF002060"/>
        <rFont val="Arial"/>
        <family val="2"/>
      </rPr>
      <t xml:space="preserve"> </t>
    </r>
    <r>
      <rPr>
        <b/>
        <sz val="20"/>
        <color rgb="FF002060"/>
        <rFont val="Arial"/>
        <family val="2"/>
      </rPr>
      <t>Die</t>
    </r>
    <r>
      <rPr>
        <b/>
        <sz val="16"/>
        <color rgb="FF002060"/>
        <rFont val="Arial"/>
        <family val="2"/>
      </rPr>
      <t xml:space="preserve"> </t>
    </r>
    <r>
      <rPr>
        <b/>
        <sz val="20"/>
        <color rgb="FF002060"/>
        <rFont val="Arial"/>
        <family val="2"/>
      </rPr>
      <t xml:space="preserve">anderen </t>
    </r>
    <r>
      <rPr>
        <b/>
        <sz val="16"/>
        <color rgb="FF002060"/>
        <rFont val="Arial"/>
        <family val="2"/>
      </rPr>
      <t xml:space="preserve"> </t>
    </r>
    <r>
      <rPr>
        <b/>
        <sz val="20"/>
        <color rgb="FF002060"/>
        <rFont val="Arial"/>
        <family val="2"/>
      </rPr>
      <t>Felder  sind gesperrt und werden</t>
    </r>
  </si>
  <si>
    <r>
      <t>Die obigen gelben Felder</t>
    </r>
    <r>
      <rPr>
        <b/>
        <sz val="16"/>
        <color rgb="FF002060"/>
        <rFont val="Arial"/>
        <family val="2"/>
      </rPr>
      <t xml:space="preserve"> </t>
    </r>
    <r>
      <rPr>
        <b/>
        <sz val="20"/>
        <color rgb="FF002060"/>
        <rFont val="Arial"/>
        <family val="2"/>
      </rPr>
      <t xml:space="preserve">können  </t>
    </r>
    <r>
      <rPr>
        <b/>
        <sz val="20"/>
        <color rgb="FFC00000"/>
        <rFont val="Arial"/>
        <family val="2"/>
      </rPr>
      <t>ausgefüllt</t>
    </r>
    <r>
      <rPr>
        <b/>
        <sz val="20"/>
        <color rgb="FF002060"/>
        <rFont val="Arial"/>
        <family val="2"/>
      </rPr>
      <t xml:space="preserve"> / </t>
    </r>
    <r>
      <rPr>
        <b/>
        <sz val="20"/>
        <color rgb="FFC00000"/>
        <rFont val="Arial"/>
        <family val="2"/>
      </rPr>
      <t>selektiert</t>
    </r>
  </si>
  <si>
    <t>Diese Anwendung wurde entsprechend der geltenden Gesetze erstellt und ausgiebig getestet.  Der Ersteller übernimmt jedoch keine Gewähr.
Der Anwender ist für die Eintragungen und Veränderungen selbst verantwortlich. Dies wird hiermit durch Nutzung der Anwendung akzeptiert.</t>
  </si>
  <si>
    <t>&gt; Finanzstatus</t>
  </si>
  <si>
    <t>^Kontosplitter</t>
  </si>
  <si>
    <t>KSK Irgendwo</t>
  </si>
  <si>
    <t>Darlehnsrate:</t>
  </si>
  <si>
    <t>Tilgungsrate:</t>
  </si>
  <si>
    <t>Sondertilgung:</t>
  </si>
  <si>
    <t>Darlehnsvertrag:</t>
  </si>
  <si>
    <t>Darlehnsrate</t>
  </si>
  <si>
    <t>Tilgungsrate</t>
  </si>
  <si>
    <t>Sondertilgung</t>
  </si>
  <si>
    <t>Zinsbindung eintragen</t>
  </si>
  <si>
    <t>Institutsbezeichnung eintragen</t>
  </si>
  <si>
    <r>
      <t xml:space="preserve"> bei Spitzensteuersatz 44,31%</t>
    </r>
    <r>
      <rPr>
        <b/>
        <sz val="8"/>
        <color theme="8" tint="-0.249977111117893"/>
        <rFont val="Arial"/>
        <family val="2"/>
      </rPr>
      <t xml:space="preserve"> (ohneKiSt)</t>
    </r>
  </si>
  <si>
    <t>Zinsen und Tilgung bei Neuanlage des Kontosplitters und der Anlage-V  für Folgejahr übernehmen.</t>
  </si>
  <si>
    <t>Buchungsdatum aus</t>
  </si>
  <si>
    <t>Kto-Splitter eintragen</t>
  </si>
  <si>
    <t xml:space="preserve">Darlehnsrate eintragen </t>
  </si>
  <si>
    <t>&gt; Darlehnsübersicht</t>
  </si>
  <si>
    <t>Im ersten Jahr wird der Darlehnsbetrag eingetragen! &gt;</t>
  </si>
  <si>
    <r>
      <t xml:space="preserve">korrekte Jahreszahl und decken 11 Jahre ab. </t>
    </r>
    <r>
      <rPr>
        <b/>
        <u/>
        <sz val="10"/>
        <color rgb="FFC00000"/>
        <rFont val="Arial"/>
        <family val="2"/>
      </rPr>
      <t>Die Tab-Bezeichnungen sind gegebenenfalls anzupassen.</t>
    </r>
  </si>
  <si>
    <t>12345678901</t>
  </si>
  <si>
    <t>DE12 3456 7890 1234 5678 90</t>
  </si>
  <si>
    <t>1234567890</t>
  </si>
  <si>
    <t>Nach Buchung: Zinsen und Tilgung mit Kontosplitter abgleichen.</t>
  </si>
  <si>
    <t xml:space="preserve">Datum der Vertragsunterzeichnung eintragen </t>
  </si>
  <si>
    <t xml:space="preserve">Tilgungssatz eintragen </t>
  </si>
  <si>
    <t xml:space="preserve">Sondertilgung eintragen </t>
  </si>
  <si>
    <t>Diese Eintragungen sind berechnet oder vorbelegt, können aber bei Bedarf (z.B. Sondertilgung) überschrieben werden.</t>
  </si>
  <si>
    <t>Objekt</t>
  </si>
  <si>
    <t>Ê</t>
  </si>
  <si>
    <r>
      <rPr>
        <b/>
        <sz val="9"/>
        <color rgb="FF002060"/>
        <rFont val="Wingdings"/>
        <charset val="2"/>
      </rPr>
      <t>Ê</t>
    </r>
    <r>
      <rPr>
        <b/>
        <sz val="9"/>
        <color rgb="FF002060"/>
        <rFont val="Arial"/>
        <family val="2"/>
      </rPr>
      <t xml:space="preserve">(automatisch) und </t>
    </r>
    <r>
      <rPr>
        <b/>
        <sz val="9"/>
        <color rgb="FF002060"/>
        <rFont val="Wingdings"/>
        <charset val="2"/>
      </rPr>
      <t>I</t>
    </r>
    <r>
      <rPr>
        <b/>
        <sz val="9"/>
        <color rgb="FF002060"/>
        <rFont val="Arial"/>
        <family val="2"/>
      </rPr>
      <t>(manuell) sind der Hinweis, dass
dieses Feld an eine andere Anwendung exportiert wird.</t>
    </r>
  </si>
  <si>
    <r>
      <rPr>
        <sz val="20"/>
        <color rgb="FFC00000"/>
        <rFont val="Algerian"/>
        <family val="5"/>
      </rPr>
      <t>€</t>
    </r>
    <r>
      <rPr>
        <sz val="12"/>
        <color rgb="FF006666"/>
        <rFont val="Algerian"/>
        <family val="5"/>
      </rPr>
      <t>FLUX</t>
    </r>
  </si>
  <si>
    <t>Darlehnsvertrag</t>
  </si>
  <si>
    <t xml:space="preserve">Kurzzeichen eintragen </t>
  </si>
  <si>
    <r>
      <t>wahlweise selektieren:  "</t>
    </r>
    <r>
      <rPr>
        <sz val="8"/>
        <color rgb="FFC00000"/>
        <rFont val="Wingdings"/>
        <charset val="2"/>
      </rPr>
      <t>Ê</t>
    </r>
    <r>
      <rPr>
        <sz val="8"/>
        <color rgb="FFC00000"/>
        <rFont val="Arial"/>
        <family val="2"/>
      </rPr>
      <t>" (wird exportiert)  oder   "</t>
    </r>
    <r>
      <rPr>
        <sz val="8"/>
        <color rgb="FFC00000"/>
        <rFont val="Wingdings"/>
        <charset val="2"/>
      </rPr>
      <t>I</t>
    </r>
    <r>
      <rPr>
        <sz val="8"/>
        <color rgb="FFC00000"/>
        <rFont val="Arial"/>
        <family val="2"/>
      </rPr>
      <t>" (manuell)</t>
    </r>
  </si>
  <si>
    <r>
      <t xml:space="preserve">  ^ Status selektieren: '</t>
    </r>
    <r>
      <rPr>
        <u/>
        <sz val="8"/>
        <color rgb="FFC00000"/>
        <rFont val="Wingdings"/>
        <charset val="2"/>
      </rPr>
      <t>ü</t>
    </r>
    <r>
      <rPr>
        <sz val="8"/>
        <color rgb="FFC00000"/>
        <rFont val="Arial"/>
        <family val="2"/>
      </rPr>
      <t>' abgeschlossen, '</t>
    </r>
    <r>
      <rPr>
        <u/>
        <sz val="8"/>
        <color rgb="FFC00000"/>
        <rFont val="Wingdings"/>
        <charset val="2"/>
      </rPr>
      <t>y</t>
    </r>
    <r>
      <rPr>
        <sz val="8"/>
        <color rgb="FFC00000"/>
        <rFont val="Arial"/>
        <family val="2"/>
      </rPr>
      <t>' aktuelles Jahr, '</t>
    </r>
    <r>
      <rPr>
        <u/>
        <sz val="8"/>
        <color rgb="FFC00000"/>
        <rFont val="Wingdings"/>
        <charset val="2"/>
      </rPr>
      <t>o</t>
    </r>
    <r>
      <rPr>
        <sz val="8"/>
        <color rgb="FFC00000"/>
        <rFont val="Arial"/>
        <family val="2"/>
      </rPr>
      <t>' in Planung</t>
    </r>
  </si>
  <si>
    <r>
      <rPr>
        <sz val="8"/>
        <color rgb="FF002060"/>
        <rFont val="Wingdings"/>
        <charset val="2"/>
      </rPr>
      <t>I</t>
    </r>
    <r>
      <rPr>
        <sz val="8"/>
        <color rgb="FF002060"/>
        <rFont val="Arial"/>
        <family val="2"/>
      </rPr>
      <t xml:space="preserve">  &gt; Kontosplitter und &gt; Anlage-V</t>
    </r>
  </si>
  <si>
    <r>
      <t>Im ersten und letzten Jahr müssen die obigen Zellen, die nicht im Zeitraum &lt;</t>
    </r>
    <r>
      <rPr>
        <u/>
        <sz val="8"/>
        <color rgb="FFC00000"/>
        <rFont val="Arial"/>
        <family val="2"/>
      </rPr>
      <t>Vertragsdatum bis Zinsbindungsende</t>
    </r>
    <r>
      <rPr>
        <sz val="8"/>
        <color rgb="FFC00000"/>
        <rFont val="Arial"/>
        <family val="2"/>
      </rPr>
      <t>&gt; liegen, gelöscht werden.</t>
    </r>
  </si>
  <si>
    <r>
      <t>Wert aus '</t>
    </r>
    <r>
      <rPr>
        <u/>
        <sz val="8"/>
        <color rgb="FFC00000"/>
        <rFont val="Arial"/>
        <family val="2"/>
      </rPr>
      <t>Jahresende:</t>
    </r>
    <r>
      <rPr>
        <sz val="8"/>
        <color rgb="FFC00000"/>
        <rFont val="Arial"/>
        <family val="2"/>
      </rPr>
      <t>' des Vorjahres-Tabs im aktuellen Jahr eintragen</t>
    </r>
  </si>
  <si>
    <t>Version 26-107 |  24.01.2026</t>
  </si>
  <si>
    <t>Kennung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</si>
</sst>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7" formatCode="#,##0.00\ &quot;€&quot;;\-#,##0.00\ &quot;€&quot;"/>
    <numFmt numFmtId="8" formatCode="#,##0.00\ &quot;€&quot;;[Red]\-#,##0.00\ &quot;€&quot;"/>
    <numFmt numFmtId="164" formatCode="_-* #,##0.00\ &quot;DM&quot;_-;\-* #,##0.00\ &quot;DM&quot;_-;_-* &quot;-&quot;??\ &quot;DM&quot;_-;_-@_-"/>
    <numFmt numFmtId="165" formatCode="_-* #,##0.00\ _D_M_-;\-* #,##0.00\ _D_M_-;_-* &quot;-&quot;??\ _D_M_-;_-@_-"/>
    <numFmt numFmtId="166" formatCode="0_)"/>
    <numFmt numFmtId="167" formatCode="#,##0.00_);[Red]\(#,##0.00\)"/>
    <numFmt numFmtId="168" formatCode="#,##0_);[Red]\(#,##0\)"/>
    <numFmt numFmtId="169" formatCode="#,##0.00_ ;[Red]\-#,##0.00\ "/>
    <numFmt numFmtId="170" formatCode="0.00_ ;[Red]\-0.00\ "/>
    <numFmt numFmtId="171" formatCode="#,##0.00\ [$€-1]"/>
    <numFmt numFmtId="172" formatCode="#,##0.00\ [$€-1];[Red]\-#,##0.00\ [$€-1]"/>
    <numFmt numFmtId="173" formatCode="yyyy"/>
    <numFmt numFmtId="174" formatCode="#,##0.00\ &quot;€&quot;"/>
    <numFmt numFmtId="175" formatCode="0.00%&quot; Zinsen&quot;"/>
    <numFmt numFmtId="176" formatCode="_-* #,##0.00\ [$€]_-;\-* #,##0.00\ [$€]_-;_-* &quot;-&quot;??\ [$€]_-;_-@_-"/>
    <numFmt numFmtId="177" formatCode="#,##0\ &quot;€&quot;"/>
    <numFmt numFmtId="178" formatCode="&quot;bis &quot;dd/mm/yyyy;@"/>
    <numFmt numFmtId="179" formatCode="#,##0;[Red]#,##0"/>
    <numFmt numFmtId="180" formatCode="0;[Red]0"/>
    <numFmt numFmtId="181" formatCode="&quot;Darlehnsvertrag vom &quot;dd/mm/yyyy"/>
    <numFmt numFmtId="182" formatCode="&quot; fest bis &quot;dd/mm/yyyy;@"/>
    <numFmt numFmtId="183" formatCode="&quot;fest bis &quot;dd/mm/yyyy;@"/>
  </numFmts>
  <fonts count="123">
    <font>
      <sz val="12"/>
      <name val="Helv"/>
    </font>
    <font>
      <sz val="11"/>
      <name val="Arial"/>
      <family val="2"/>
    </font>
    <font>
      <sz val="12"/>
      <color indexed="17"/>
      <name val="Helv"/>
    </font>
    <font>
      <sz val="12"/>
      <color indexed="48"/>
      <name val="Helv"/>
    </font>
    <font>
      <sz val="12"/>
      <name val="Helv"/>
    </font>
    <font>
      <b/>
      <sz val="12"/>
      <name val="Arial"/>
      <family val="2"/>
    </font>
    <font>
      <b/>
      <sz val="12"/>
      <color indexed="48"/>
      <name val="Arial"/>
      <family val="2"/>
    </font>
    <font>
      <b/>
      <sz val="12"/>
      <color indexed="17"/>
      <name val="Arial"/>
      <family val="2"/>
    </font>
    <font>
      <sz val="12"/>
      <name val="Arial"/>
      <family val="2"/>
    </font>
    <font>
      <b/>
      <sz val="14"/>
      <name val="Arial"/>
      <family val="2"/>
    </font>
    <font>
      <b/>
      <sz val="20"/>
      <name val="Arial"/>
      <family val="2"/>
    </font>
    <font>
      <sz val="12"/>
      <color indexed="48"/>
      <name val="Arial"/>
      <family val="2"/>
    </font>
    <font>
      <sz val="12"/>
      <color indexed="17"/>
      <name val="Arial"/>
      <family val="2"/>
    </font>
    <font>
      <b/>
      <i/>
      <sz val="20"/>
      <color indexed="8"/>
      <name val="Arial"/>
      <family val="2"/>
    </font>
    <font>
      <sz val="14"/>
      <color indexed="17"/>
      <name val="Arial"/>
      <family val="2"/>
    </font>
    <font>
      <sz val="14"/>
      <name val="Arial"/>
      <family val="2"/>
    </font>
    <font>
      <b/>
      <sz val="12"/>
      <color indexed="57"/>
      <name val="Arial"/>
      <family val="2"/>
    </font>
    <font>
      <b/>
      <i/>
      <sz val="12"/>
      <color indexed="48"/>
      <name val="Arial"/>
      <family val="2"/>
    </font>
    <font>
      <i/>
      <sz val="12"/>
      <name val="Arial"/>
      <family val="2"/>
    </font>
    <font>
      <b/>
      <i/>
      <sz val="12"/>
      <color indexed="8"/>
      <name val="Arial"/>
      <family val="2"/>
    </font>
    <font>
      <sz val="14"/>
      <color indexed="48"/>
      <name val="Arial"/>
      <family val="2"/>
    </font>
    <font>
      <b/>
      <u/>
      <sz val="20"/>
      <name val="Arial"/>
      <family val="2"/>
    </font>
    <font>
      <b/>
      <sz val="24"/>
      <color indexed="17"/>
      <name val="Arial"/>
      <family val="2"/>
    </font>
    <font>
      <b/>
      <i/>
      <sz val="18"/>
      <color indexed="8"/>
      <name val="Arial"/>
      <family val="2"/>
    </font>
    <font>
      <b/>
      <sz val="10"/>
      <color indexed="10"/>
      <name val="Arial"/>
      <family val="2"/>
    </font>
    <font>
      <b/>
      <i/>
      <sz val="12"/>
      <color indexed="10"/>
      <name val="Arial"/>
      <family val="2"/>
    </font>
    <font>
      <b/>
      <i/>
      <sz val="10"/>
      <color indexed="10"/>
      <name val="Arial"/>
      <family val="2"/>
    </font>
    <font>
      <b/>
      <sz val="11"/>
      <color indexed="48"/>
      <name val="Arial"/>
      <family val="2"/>
    </font>
    <font>
      <b/>
      <i/>
      <sz val="12"/>
      <color indexed="21"/>
      <name val="Arial"/>
      <family val="2"/>
    </font>
    <font>
      <b/>
      <sz val="10"/>
      <color indexed="21"/>
      <name val="Arial"/>
      <family val="2"/>
    </font>
    <font>
      <b/>
      <i/>
      <sz val="10"/>
      <color indexed="21"/>
      <name val="Arial"/>
      <family val="2"/>
    </font>
    <font>
      <b/>
      <sz val="10"/>
      <color indexed="18"/>
      <name val="Arial"/>
      <family val="2"/>
    </font>
    <font>
      <b/>
      <sz val="11"/>
      <color indexed="62"/>
      <name val="Arial"/>
      <family val="2"/>
    </font>
    <font>
      <b/>
      <i/>
      <sz val="12"/>
      <color indexed="62"/>
      <name val="Arial"/>
      <family val="2"/>
    </font>
    <font>
      <b/>
      <sz val="10"/>
      <color indexed="62"/>
      <name val="Arial"/>
      <family val="2"/>
    </font>
    <font>
      <b/>
      <sz val="8"/>
      <color indexed="10"/>
      <name val="Arial"/>
      <family val="2"/>
    </font>
    <font>
      <b/>
      <sz val="10"/>
      <color indexed="56"/>
      <name val="Arial"/>
      <family val="2"/>
    </font>
    <font>
      <sz val="11"/>
      <color indexed="17"/>
      <name val="Arial"/>
      <family val="2"/>
    </font>
    <font>
      <b/>
      <sz val="12"/>
      <color rgb="FFFF0000"/>
      <name val="Arial"/>
      <family val="2"/>
    </font>
    <font>
      <b/>
      <sz val="8"/>
      <name val="Arial"/>
      <family val="2"/>
    </font>
    <font>
      <b/>
      <sz val="12"/>
      <name val="Helv"/>
    </font>
    <font>
      <b/>
      <sz val="11"/>
      <color rgb="FFFF0000"/>
      <name val="Arial"/>
      <family val="2"/>
    </font>
    <font>
      <b/>
      <sz val="11"/>
      <color indexed="18"/>
      <name val="Arial"/>
      <family val="2"/>
    </font>
    <font>
      <b/>
      <sz val="11"/>
      <color indexed="10"/>
      <name val="Arial"/>
      <family val="2"/>
    </font>
    <font>
      <b/>
      <sz val="11"/>
      <color indexed="21"/>
      <name val="Arial"/>
      <family val="2"/>
    </font>
    <font>
      <b/>
      <sz val="11"/>
      <color indexed="60"/>
      <name val="Arial"/>
      <family val="2"/>
    </font>
    <font>
      <b/>
      <i/>
      <sz val="11"/>
      <color indexed="21"/>
      <name val="Arial"/>
      <family val="2"/>
    </font>
    <font>
      <b/>
      <sz val="11"/>
      <color theme="8" tint="-0.249977111117893"/>
      <name val="Arial"/>
      <family val="2"/>
    </font>
    <font>
      <b/>
      <sz val="12"/>
      <color theme="8" tint="-0.249977111117893"/>
      <name val="Arial"/>
      <family val="2"/>
    </font>
    <font>
      <b/>
      <i/>
      <sz val="11"/>
      <color indexed="48"/>
      <name val="Arial"/>
      <family val="2"/>
    </font>
    <font>
      <b/>
      <sz val="36"/>
      <color indexed="21"/>
      <name val="Arial"/>
      <family val="2"/>
    </font>
    <font>
      <sz val="36"/>
      <name val="Helv"/>
    </font>
    <font>
      <sz val="20"/>
      <name val="Helv"/>
    </font>
    <font>
      <b/>
      <i/>
      <sz val="12"/>
      <color rgb="FFFFFF00"/>
      <name val="Arial"/>
      <family val="2"/>
    </font>
    <font>
      <b/>
      <sz val="10"/>
      <color theme="9" tint="-0.499984740745262"/>
      <name val="Wingdings"/>
      <charset val="2"/>
    </font>
    <font>
      <b/>
      <i/>
      <sz val="12"/>
      <color rgb="FF002060"/>
      <name val="Arial"/>
      <family val="2"/>
    </font>
    <font>
      <b/>
      <sz val="8"/>
      <color indexed="17"/>
      <name val="Arial"/>
      <family val="2"/>
    </font>
    <font>
      <b/>
      <sz val="8"/>
      <color theme="0" tint="-0.34998626667073579"/>
      <name val="Arial"/>
      <family val="2"/>
    </font>
    <font>
      <b/>
      <sz val="14"/>
      <color rgb="FF006600"/>
      <name val="Arial"/>
      <family val="2"/>
    </font>
    <font>
      <b/>
      <sz val="12"/>
      <color rgb="FF002060"/>
      <name val="Arial"/>
      <family val="2"/>
    </font>
    <font>
      <b/>
      <sz val="8"/>
      <color theme="0"/>
      <name val="Arial"/>
      <family val="2"/>
    </font>
    <font>
      <b/>
      <u/>
      <sz val="8"/>
      <color rgb="FFC00000"/>
      <name val="Arial"/>
      <family val="2"/>
    </font>
    <font>
      <b/>
      <sz val="8"/>
      <color rgb="FFC00000"/>
      <name val="Arial"/>
      <family val="2"/>
    </font>
    <font>
      <b/>
      <i/>
      <sz val="12"/>
      <color theme="0" tint="-0.499984740745262"/>
      <name val="Arial"/>
      <family val="2"/>
    </font>
    <font>
      <b/>
      <sz val="11"/>
      <color theme="0" tint="-0.499984740745262"/>
      <name val="Arial"/>
      <family val="2"/>
    </font>
    <font>
      <b/>
      <sz val="14"/>
      <color theme="0" tint="-0.499984740745262"/>
      <name val="Arial"/>
      <family val="2"/>
    </font>
    <font>
      <sz val="12"/>
      <color rgb="FFC00000"/>
      <name val="Arial"/>
      <family val="2"/>
    </font>
    <font>
      <sz val="8"/>
      <name val="Arial"/>
      <family val="2"/>
    </font>
    <font>
      <b/>
      <sz val="10"/>
      <color theme="0" tint="-0.499984740745262"/>
      <name val="Arial"/>
      <family val="2"/>
    </font>
    <font>
      <b/>
      <sz val="10"/>
      <color rgb="FF002060"/>
      <name val="Wingdings"/>
      <charset val="2"/>
    </font>
    <font>
      <b/>
      <sz val="12"/>
      <color rgb="FFFFFF00"/>
      <name val="Arial"/>
      <family val="2"/>
    </font>
    <font>
      <b/>
      <sz val="11"/>
      <color rgb="FFC00000"/>
      <name val="Arial"/>
      <family val="2"/>
    </font>
    <font>
      <b/>
      <i/>
      <sz val="11"/>
      <color rgb="FFC00000"/>
      <name val="Arial"/>
      <family val="2"/>
    </font>
    <font>
      <b/>
      <i/>
      <sz val="14"/>
      <color rgb="FF002060"/>
      <name val="Arial"/>
      <family val="2"/>
    </font>
    <font>
      <b/>
      <sz val="14"/>
      <color rgb="FF006666"/>
      <name val="Arial"/>
      <family val="2"/>
    </font>
    <font>
      <b/>
      <sz val="11"/>
      <color rgb="FF0070C0"/>
      <name val="Arial"/>
      <family val="2"/>
    </font>
    <font>
      <b/>
      <sz val="12"/>
      <color theme="0" tint="-0.499984740745262"/>
      <name val="Arial"/>
      <family val="2"/>
    </font>
    <font>
      <b/>
      <i/>
      <sz val="11"/>
      <color theme="0" tint="-0.499984740745262"/>
      <name val="Arial"/>
      <family val="2"/>
    </font>
    <font>
      <b/>
      <i/>
      <sz val="18"/>
      <color rgb="FF002060"/>
      <name val="Arial"/>
      <family val="2"/>
    </font>
    <font>
      <b/>
      <sz val="8"/>
      <color theme="0" tint="-0.499984740745262"/>
      <name val="Arial"/>
      <family val="2"/>
    </font>
    <font>
      <b/>
      <i/>
      <sz val="14"/>
      <color theme="0" tint="-0.499984740745262"/>
      <name val="Arial"/>
      <family val="2"/>
    </font>
    <font>
      <b/>
      <sz val="8"/>
      <color rgb="FF002060"/>
      <name val="Arial"/>
      <family val="2"/>
    </font>
    <font>
      <b/>
      <sz val="9"/>
      <color rgb="FF002060"/>
      <name val="Wingdings"/>
      <charset val="2"/>
    </font>
    <font>
      <b/>
      <sz val="10"/>
      <color rgb="FFC00000"/>
      <name val="Arial"/>
      <family val="2"/>
    </font>
    <font>
      <b/>
      <sz val="10"/>
      <color rgb="FF002060"/>
      <name val="Arial"/>
      <family val="2"/>
    </font>
    <font>
      <b/>
      <sz val="20"/>
      <color rgb="FF002060"/>
      <name val="Arial"/>
      <family val="2"/>
    </font>
    <font>
      <b/>
      <sz val="16"/>
      <color rgb="FF002060"/>
      <name val="Arial"/>
      <family val="2"/>
    </font>
    <font>
      <b/>
      <sz val="20"/>
      <color rgb="FFC00000"/>
      <name val="Arial"/>
      <family val="2"/>
    </font>
    <font>
      <b/>
      <sz val="10"/>
      <color theme="9" tint="-0.249977111117893"/>
      <name val="Arial"/>
      <family val="2"/>
    </font>
    <font>
      <b/>
      <sz val="10"/>
      <color theme="1" tint="0.249977111117893"/>
      <name val="Arial"/>
      <family val="2"/>
    </font>
    <font>
      <b/>
      <sz val="10"/>
      <color theme="0" tint="-0.34998626667073579"/>
      <name val="Arial"/>
      <family val="2"/>
    </font>
    <font>
      <b/>
      <sz val="10"/>
      <name val="Arial"/>
      <family val="2"/>
    </font>
    <font>
      <b/>
      <u/>
      <sz val="10"/>
      <color rgb="FFC00000"/>
      <name val="Arial"/>
      <family val="2"/>
    </font>
    <font>
      <b/>
      <sz val="9"/>
      <color rgb="FF002060"/>
      <name val="Helv"/>
      <charset val="2"/>
    </font>
    <font>
      <b/>
      <sz val="12"/>
      <color indexed="10"/>
      <name val="Arial"/>
      <family val="2"/>
    </font>
    <font>
      <b/>
      <sz val="12"/>
      <color indexed="8"/>
      <name val="Arial"/>
      <family val="2"/>
    </font>
    <font>
      <b/>
      <sz val="11"/>
      <color rgb="FF002060"/>
      <name val="Wingdings"/>
      <charset val="2"/>
    </font>
    <font>
      <b/>
      <sz val="11"/>
      <color rgb="FF002060"/>
      <name val="Arial"/>
      <family val="2"/>
    </font>
    <font>
      <b/>
      <sz val="10"/>
      <color indexed="17"/>
      <name val="Arial"/>
      <family val="2"/>
    </font>
    <font>
      <sz val="10"/>
      <color indexed="17"/>
      <name val="Arial"/>
      <family val="2"/>
    </font>
    <font>
      <b/>
      <i/>
      <sz val="10"/>
      <color indexed="8"/>
      <name val="Arial"/>
      <family val="2"/>
    </font>
    <font>
      <sz val="10"/>
      <color indexed="17"/>
      <name val="Helv"/>
    </font>
    <font>
      <b/>
      <sz val="10"/>
      <color theme="9" tint="-0.499984740745262"/>
      <name val="Arial"/>
      <family val="2"/>
    </font>
    <font>
      <b/>
      <sz val="9"/>
      <color indexed="10"/>
      <name val="Arial"/>
      <family val="2"/>
    </font>
    <font>
      <b/>
      <sz val="8"/>
      <color theme="8" tint="-0.249977111117893"/>
      <name val="Arial"/>
      <family val="2"/>
    </font>
    <font>
      <b/>
      <i/>
      <sz val="11"/>
      <color rgb="FF002060"/>
      <name val="Arial"/>
      <family val="2"/>
    </font>
    <font>
      <b/>
      <sz val="9"/>
      <color rgb="FF002060"/>
      <name val="Arial"/>
      <family val="2"/>
    </font>
    <font>
      <b/>
      <i/>
      <sz val="20"/>
      <color rgb="FF002060"/>
      <name val="Arial"/>
      <family val="2"/>
    </font>
    <font>
      <sz val="8"/>
      <color rgb="FFC00000"/>
      <name val="Arial"/>
      <family val="2"/>
    </font>
    <font>
      <b/>
      <sz val="9"/>
      <color rgb="FF002060"/>
      <name val="Arial"/>
      <family val="2"/>
      <charset val="2"/>
    </font>
    <font>
      <sz val="16"/>
      <color rgb="FFC00000"/>
      <name val="Algerian"/>
      <family val="5"/>
    </font>
    <font>
      <sz val="20"/>
      <color rgb="FFC00000"/>
      <name val="Algerian"/>
      <family val="5"/>
    </font>
    <font>
      <sz val="12"/>
      <color rgb="FF006666"/>
      <name val="Algerian"/>
      <family val="5"/>
    </font>
    <font>
      <sz val="12"/>
      <name val="Algerian"/>
      <family val="5"/>
    </font>
    <font>
      <i/>
      <sz val="8"/>
      <color rgb="FF002060"/>
      <name val="Arial"/>
      <family val="2"/>
    </font>
    <font>
      <sz val="8"/>
      <color rgb="FFC00000"/>
      <name val="Wingdings"/>
      <charset val="2"/>
    </font>
    <font>
      <u/>
      <sz val="8"/>
      <color rgb="FFC00000"/>
      <name val="Wingdings"/>
      <charset val="2"/>
    </font>
    <font>
      <sz val="8"/>
      <color rgb="FF002060"/>
      <name val="Arial"/>
      <family val="2"/>
    </font>
    <font>
      <sz val="8"/>
      <color rgb="FF002060"/>
      <name val="Arial"/>
      <family val="2"/>
      <charset val="2"/>
    </font>
    <font>
      <sz val="8"/>
      <color rgb="FF002060"/>
      <name val="Wingdings"/>
      <charset val="2"/>
    </font>
    <font>
      <u/>
      <sz val="8"/>
      <color rgb="FFC00000"/>
      <name val="Arial"/>
      <family val="2"/>
    </font>
    <font>
      <b/>
      <sz val="10"/>
      <color theme="0"/>
      <name val="Arial"/>
      <family val="2"/>
    </font>
    <font>
      <sz val="10"/>
      <color theme="0"/>
      <name val="Arial"/>
      <family val="2"/>
    </font>
  </fonts>
  <fills count="2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rgb="FFFFD9D9"/>
        <bgColor indexed="64"/>
      </patternFill>
    </fill>
    <fill>
      <patternFill patternType="solid">
        <fgColor rgb="FFC0000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patternFill>
    </fill>
  </fills>
  <borders count="52">
    <border>
      <left/>
      <right/>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6">
    <xf numFmtId="167" fontId="0" fillId="0" borderId="0"/>
    <xf numFmtId="165" fontId="1" fillId="0" borderId="0" applyFont="0" applyFill="0" applyBorder="0" applyAlignment="0" applyProtection="0"/>
    <xf numFmtId="176" fontId="4"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22" fillId="21" borderId="0" applyNumberFormat="0" applyBorder="0" applyAlignment="0" applyProtection="0"/>
  </cellStyleXfs>
  <cellXfs count="359">
    <xf numFmtId="167" fontId="0" fillId="0" borderId="0" xfId="0"/>
    <xf numFmtId="167" fontId="5" fillId="0" borderId="0" xfId="0" applyFont="1" applyAlignment="1">
      <alignment vertical="center"/>
    </xf>
    <xf numFmtId="167" fontId="6" fillId="0" borderId="0" xfId="0" applyFont="1" applyAlignment="1">
      <alignment vertical="center"/>
    </xf>
    <xf numFmtId="170" fontId="7" fillId="0" borderId="0" xfId="0" applyNumberFormat="1" applyFont="1" applyAlignment="1">
      <alignment vertical="center"/>
    </xf>
    <xf numFmtId="167" fontId="7" fillId="0" borderId="0" xfId="0" applyFont="1" applyAlignment="1">
      <alignment vertical="center"/>
    </xf>
    <xf numFmtId="167" fontId="8" fillId="0" borderId="0" xfId="0" applyFont="1" applyAlignment="1">
      <alignment vertical="center"/>
    </xf>
    <xf numFmtId="167" fontId="23" fillId="0" borderId="0" xfId="0" applyFont="1" applyAlignment="1">
      <alignment vertical="center"/>
    </xf>
    <xf numFmtId="167" fontId="11" fillId="0" borderId="0" xfId="0" applyFont="1" applyAlignment="1">
      <alignment vertical="center"/>
    </xf>
    <xf numFmtId="170" fontId="12" fillId="0" borderId="0" xfId="0" applyNumberFormat="1" applyFont="1" applyAlignment="1">
      <alignment vertical="center"/>
    </xf>
    <xf numFmtId="167" fontId="38" fillId="0" borderId="0" xfId="0" applyFont="1" applyAlignment="1">
      <alignment vertical="center"/>
    </xf>
    <xf numFmtId="169" fontId="17" fillId="0" borderId="0" xfId="0" applyNumberFormat="1" applyFont="1" applyAlignment="1">
      <alignment horizontal="right" vertical="center"/>
    </xf>
    <xf numFmtId="167" fontId="16" fillId="0" borderId="0" xfId="0" applyFont="1" applyAlignment="1">
      <alignment vertical="center"/>
    </xf>
    <xf numFmtId="168" fontId="16" fillId="0" borderId="0" xfId="0" applyNumberFormat="1" applyFont="1" applyAlignment="1">
      <alignment vertical="center"/>
    </xf>
    <xf numFmtId="167" fontId="12" fillId="0" borderId="0" xfId="0" applyFont="1" applyAlignment="1">
      <alignment vertical="center"/>
    </xf>
    <xf numFmtId="166" fontId="19" fillId="2" borderId="1" xfId="0" applyNumberFormat="1" applyFont="1" applyFill="1" applyBorder="1" applyAlignment="1">
      <alignment vertical="center"/>
    </xf>
    <xf numFmtId="166" fontId="25" fillId="2" borderId="1" xfId="0" applyNumberFormat="1" applyFont="1" applyFill="1" applyBorder="1" applyAlignment="1">
      <alignment horizontal="center" vertical="center"/>
    </xf>
    <xf numFmtId="171" fontId="28" fillId="2" borderId="6" xfId="0" applyNumberFormat="1" applyFont="1" applyFill="1" applyBorder="1" applyAlignment="1">
      <alignment horizontal="center" vertical="center"/>
    </xf>
    <xf numFmtId="171" fontId="33" fillId="2" borderId="4" xfId="0" applyNumberFormat="1" applyFont="1" applyFill="1" applyBorder="1" applyAlignment="1">
      <alignment horizontal="center" vertical="center"/>
    </xf>
    <xf numFmtId="171" fontId="31" fillId="0" borderId="9" xfId="0" applyNumberFormat="1" applyFont="1" applyBorder="1" applyAlignment="1">
      <alignment vertical="center"/>
    </xf>
    <xf numFmtId="167" fontId="8" fillId="0" borderId="0" xfId="0" applyFont="1" applyAlignment="1">
      <alignment horizontal="center" vertical="center"/>
    </xf>
    <xf numFmtId="172" fontId="24" fillId="4" borderId="10" xfId="0" applyNumberFormat="1" applyFont="1" applyFill="1" applyBorder="1" applyAlignment="1">
      <alignment vertical="center"/>
    </xf>
    <xf numFmtId="171" fontId="30" fillId="6" borderId="7" xfId="0" applyNumberFormat="1" applyFont="1" applyFill="1" applyBorder="1" applyAlignment="1">
      <alignment vertical="center"/>
    </xf>
    <xf numFmtId="171" fontId="12" fillId="0" borderId="0" xfId="0" applyNumberFormat="1" applyFont="1" applyAlignment="1">
      <alignment vertical="center"/>
    </xf>
    <xf numFmtId="14" fontId="27" fillId="4" borderId="2" xfId="0" applyNumberFormat="1" applyFont="1" applyFill="1" applyBorder="1" applyAlignment="1">
      <alignment horizontal="center" vertical="center"/>
    </xf>
    <xf numFmtId="167" fontId="26" fillId="0" borderId="0" xfId="0" applyFont="1" applyAlignment="1">
      <alignment horizontal="right" vertical="center"/>
    </xf>
    <xf numFmtId="167" fontId="15" fillId="0" borderId="0" xfId="0" applyFont="1" applyAlignment="1">
      <alignment vertical="center"/>
    </xf>
    <xf numFmtId="167" fontId="20" fillId="0" borderId="0" xfId="0" applyFont="1" applyAlignment="1">
      <alignment vertical="center"/>
    </xf>
    <xf numFmtId="170" fontId="14" fillId="0" borderId="0" xfId="0" applyNumberFormat="1" applyFont="1" applyAlignment="1">
      <alignment vertical="center"/>
    </xf>
    <xf numFmtId="167" fontId="14" fillId="0" borderId="0" xfId="0" applyFont="1" applyAlignment="1">
      <alignment vertical="center"/>
    </xf>
    <xf numFmtId="14" fontId="14" fillId="0" borderId="0" xfId="0" applyNumberFormat="1" applyFont="1" applyAlignment="1">
      <alignment vertical="center"/>
    </xf>
    <xf numFmtId="167" fontId="10" fillId="0" borderId="0" xfId="0" applyFont="1" applyAlignment="1">
      <alignment vertical="center"/>
    </xf>
    <xf numFmtId="167" fontId="13" fillId="0" borderId="0" xfId="0" applyFont="1" applyAlignment="1">
      <alignment vertical="center"/>
    </xf>
    <xf numFmtId="167" fontId="21" fillId="0" borderId="0" xfId="0" applyFont="1" applyAlignment="1">
      <alignment vertical="center"/>
    </xf>
    <xf numFmtId="166" fontId="22" fillId="0" borderId="0" xfId="0" applyNumberFormat="1" applyFont="1" applyAlignment="1">
      <alignment vertical="center"/>
    </xf>
    <xf numFmtId="167" fontId="4" fillId="0" borderId="0" xfId="0" applyFont="1" applyAlignment="1">
      <alignment vertical="center"/>
    </xf>
    <xf numFmtId="167" fontId="3" fillId="0" borderId="0" xfId="0" applyFont="1" applyAlignment="1">
      <alignment vertical="center"/>
    </xf>
    <xf numFmtId="170" fontId="2" fillId="0" borderId="0" xfId="0" applyNumberFormat="1" applyFont="1" applyAlignment="1">
      <alignment vertical="center"/>
    </xf>
    <xf numFmtId="169" fontId="2" fillId="0" borderId="0" xfId="0" applyNumberFormat="1" applyFont="1" applyAlignment="1">
      <alignment vertical="center"/>
    </xf>
    <xf numFmtId="171" fontId="31" fillId="0" borderId="2" xfId="0" applyNumberFormat="1" applyFont="1" applyBorder="1" applyAlignment="1">
      <alignment vertical="center"/>
    </xf>
    <xf numFmtId="175" fontId="24" fillId="6" borderId="2" xfId="3" applyNumberFormat="1" applyFont="1" applyFill="1" applyBorder="1" applyAlignment="1">
      <alignment horizontal="center" vertical="center"/>
    </xf>
    <xf numFmtId="171" fontId="25" fillId="2" borderId="5" xfId="0" applyNumberFormat="1" applyFont="1" applyFill="1" applyBorder="1" applyAlignment="1">
      <alignment horizontal="center" vertical="center"/>
    </xf>
    <xf numFmtId="14" fontId="34" fillId="0" borderId="18" xfId="0" applyNumberFormat="1" applyFont="1" applyBorder="1" applyAlignment="1">
      <alignment horizontal="center" vertical="center"/>
    </xf>
    <xf numFmtId="171" fontId="31" fillId="0" borderId="8" xfId="0" applyNumberFormat="1" applyFont="1" applyBorder="1" applyAlignment="1">
      <alignment vertical="center"/>
    </xf>
    <xf numFmtId="171" fontId="24" fillId="0" borderId="14" xfId="0" applyNumberFormat="1" applyFont="1" applyBorder="1" applyAlignment="1">
      <alignment vertical="center"/>
    </xf>
    <xf numFmtId="14" fontId="34" fillId="0" borderId="19" xfId="0" applyNumberFormat="1" applyFont="1" applyBorder="1" applyAlignment="1">
      <alignment horizontal="center" vertical="center"/>
    </xf>
    <xf numFmtId="174" fontId="24" fillId="0" borderId="2" xfId="0" applyNumberFormat="1" applyFont="1" applyBorder="1" applyAlignment="1">
      <alignment vertical="center"/>
    </xf>
    <xf numFmtId="171" fontId="29" fillId="0" borderId="11" xfId="0" applyNumberFormat="1" applyFont="1" applyBorder="1" applyAlignment="1">
      <alignment vertical="center"/>
    </xf>
    <xf numFmtId="171" fontId="24" fillId="0" borderId="15" xfId="0" applyNumberFormat="1" applyFont="1" applyBorder="1" applyAlignment="1">
      <alignment vertical="center"/>
    </xf>
    <xf numFmtId="171" fontId="32" fillId="2" borderId="13" xfId="1" applyNumberFormat="1" applyFont="1" applyFill="1" applyBorder="1" applyAlignment="1">
      <alignment vertical="center"/>
    </xf>
    <xf numFmtId="14" fontId="34" fillId="0" borderId="20" xfId="0" applyNumberFormat="1" applyFont="1" applyBorder="1" applyAlignment="1">
      <alignment horizontal="center" vertical="center"/>
    </xf>
    <xf numFmtId="174" fontId="24" fillId="0" borderId="9" xfId="0" applyNumberFormat="1" applyFont="1" applyBorder="1" applyAlignment="1">
      <alignment vertical="center"/>
    </xf>
    <xf numFmtId="171" fontId="29" fillId="0" borderId="12" xfId="0" applyNumberFormat="1" applyFont="1" applyBorder="1" applyAlignment="1">
      <alignment vertical="center"/>
    </xf>
    <xf numFmtId="171" fontId="24" fillId="0" borderId="16" xfId="0" applyNumberFormat="1" applyFont="1" applyBorder="1" applyAlignment="1">
      <alignment vertical="center"/>
    </xf>
    <xf numFmtId="171" fontId="32" fillId="2" borderId="17" xfId="1" applyNumberFormat="1" applyFont="1" applyFill="1" applyBorder="1" applyAlignment="1">
      <alignment vertical="center"/>
    </xf>
    <xf numFmtId="167" fontId="18" fillId="0" borderId="0" xfId="0" applyFont="1" applyAlignment="1">
      <alignment vertical="center"/>
    </xf>
    <xf numFmtId="172" fontId="36" fillId="3" borderId="10" xfId="0" applyNumberFormat="1" applyFont="1" applyFill="1" applyBorder="1" applyAlignment="1">
      <alignment vertical="center"/>
    </xf>
    <xf numFmtId="167" fontId="26" fillId="0" borderId="0" xfId="0" applyFont="1" applyAlignment="1">
      <alignment horizontal="left" vertical="center"/>
    </xf>
    <xf numFmtId="171" fontId="14" fillId="0" borderId="0" xfId="0" applyNumberFormat="1" applyFont="1" applyAlignment="1">
      <alignment horizontal="right" vertical="center"/>
    </xf>
    <xf numFmtId="170" fontId="37" fillId="0" borderId="0" xfId="0" applyNumberFormat="1" applyFont="1" applyAlignment="1">
      <alignment vertical="center"/>
    </xf>
    <xf numFmtId="167" fontId="5" fillId="0" borderId="0" xfId="0" applyFont="1" applyAlignment="1">
      <alignment horizontal="left" vertical="center"/>
    </xf>
    <xf numFmtId="167" fontId="9" fillId="0" borderId="0" xfId="0" applyFont="1" applyAlignment="1">
      <alignment horizontal="left" vertical="center"/>
    </xf>
    <xf numFmtId="167" fontId="39" fillId="0" borderId="0" xfId="0" applyFont="1" applyAlignment="1">
      <alignment horizontal="left" vertical="center"/>
    </xf>
    <xf numFmtId="167" fontId="40" fillId="0" borderId="0" xfId="0" applyFont="1" applyAlignment="1">
      <alignment horizontal="left" vertical="center"/>
    </xf>
    <xf numFmtId="169" fontId="49" fillId="0" borderId="0" xfId="0" applyNumberFormat="1" applyFont="1" applyAlignment="1">
      <alignment horizontal="right" vertical="center"/>
    </xf>
    <xf numFmtId="167" fontId="27" fillId="0" borderId="0" xfId="0" applyFont="1" applyAlignment="1">
      <alignment horizontal="right" vertical="center"/>
    </xf>
    <xf numFmtId="171" fontId="7" fillId="5" borderId="4" xfId="0" applyNumberFormat="1" applyFont="1" applyFill="1" applyBorder="1" applyAlignment="1">
      <alignment horizontal="center" vertical="center"/>
    </xf>
    <xf numFmtId="166" fontId="55" fillId="2" borderId="1" xfId="0" applyNumberFormat="1" applyFont="1" applyFill="1" applyBorder="1" applyAlignment="1">
      <alignment horizontal="center" vertical="center"/>
    </xf>
    <xf numFmtId="172" fontId="55" fillId="8" borderId="2" xfId="1" applyNumberFormat="1" applyFont="1" applyFill="1" applyBorder="1" applyAlignment="1">
      <alignment vertical="center"/>
    </xf>
    <xf numFmtId="8" fontId="55" fillId="9" borderId="2" xfId="4" applyNumberFormat="1" applyFont="1" applyFill="1" applyBorder="1" applyAlignment="1">
      <alignment vertical="center"/>
    </xf>
    <xf numFmtId="172" fontId="55" fillId="7" borderId="2" xfId="4" applyNumberFormat="1" applyFont="1" applyFill="1" applyBorder="1" applyAlignment="1">
      <alignment vertical="center"/>
    </xf>
    <xf numFmtId="167" fontId="56" fillId="0" borderId="0" xfId="0" applyFont="1" applyAlignment="1">
      <alignment horizontal="right" vertical="center"/>
    </xf>
    <xf numFmtId="169" fontId="61" fillId="0" borderId="0" xfId="4" applyNumberFormat="1" applyFont="1" applyBorder="1" applyAlignment="1" applyProtection="1">
      <alignment horizontal="left" vertical="top"/>
    </xf>
    <xf numFmtId="169" fontId="62" fillId="0" borderId="0" xfId="4" applyNumberFormat="1" applyFont="1" applyBorder="1" applyAlignment="1" applyProtection="1">
      <alignment horizontal="left" vertical="top"/>
    </xf>
    <xf numFmtId="169" fontId="62" fillId="8" borderId="21" xfId="4" applyNumberFormat="1" applyFont="1" applyFill="1" applyBorder="1" applyAlignment="1" applyProtection="1">
      <alignment horizontal="left" vertical="top"/>
    </xf>
    <xf numFmtId="8" fontId="80" fillId="9" borderId="2" xfId="4" applyNumberFormat="1" applyFont="1" applyFill="1" applyBorder="1" applyAlignment="1" applyProtection="1">
      <alignment vertical="center"/>
    </xf>
    <xf numFmtId="172" fontId="80" fillId="7" borderId="2" xfId="4" applyNumberFormat="1" applyFont="1" applyFill="1" applyBorder="1" applyAlignment="1" applyProtection="1">
      <alignment vertical="center"/>
    </xf>
    <xf numFmtId="175" fontId="24" fillId="0" borderId="0" xfId="3" applyNumberFormat="1" applyFont="1" applyFill="1" applyBorder="1" applyAlignment="1" applyProtection="1">
      <alignment vertical="center"/>
    </xf>
    <xf numFmtId="8" fontId="73" fillId="9" borderId="2" xfId="4" applyNumberFormat="1" applyFont="1" applyFill="1" applyBorder="1" applyAlignment="1" applyProtection="1">
      <alignment vertical="center"/>
    </xf>
    <xf numFmtId="172" fontId="73" fillId="7" borderId="2" xfId="4" applyNumberFormat="1" applyFont="1" applyFill="1" applyBorder="1" applyAlignment="1" applyProtection="1">
      <alignment vertical="center"/>
    </xf>
    <xf numFmtId="7" fontId="48" fillId="0" borderId="0" xfId="4" applyNumberFormat="1" applyFont="1" applyAlignment="1" applyProtection="1">
      <alignment vertical="center"/>
    </xf>
    <xf numFmtId="167" fontId="5" fillId="0" borderId="0" xfId="0" applyFont="1" applyAlignment="1" applyProtection="1">
      <alignment vertical="center"/>
      <protection locked="0"/>
    </xf>
    <xf numFmtId="175" fontId="24" fillId="6" borderId="2" xfId="3" applyNumberFormat="1" applyFont="1" applyFill="1" applyBorder="1" applyAlignment="1" applyProtection="1">
      <alignment horizontal="center" vertical="center"/>
      <protection locked="0"/>
    </xf>
    <xf numFmtId="167" fontId="10" fillId="0" borderId="0" xfId="0" applyFont="1" applyAlignment="1" applyProtection="1">
      <alignment horizontal="right" vertical="center"/>
      <protection locked="0"/>
    </xf>
    <xf numFmtId="167" fontId="54" fillId="0" borderId="0" xfId="0" applyFont="1" applyAlignment="1" applyProtection="1">
      <alignment horizontal="center" vertical="center"/>
      <protection locked="0"/>
    </xf>
    <xf numFmtId="175" fontId="94" fillId="0" borderId="0" xfId="3" applyNumberFormat="1" applyFont="1" applyFill="1" applyBorder="1" applyAlignment="1" applyProtection="1">
      <alignment vertical="center"/>
    </xf>
    <xf numFmtId="8" fontId="72" fillId="13" borderId="26" xfId="0" applyNumberFormat="1" applyFont="1" applyFill="1" applyBorder="1" applyAlignment="1" applyProtection="1">
      <alignment horizontal="right" vertical="center"/>
      <protection locked="0"/>
    </xf>
    <xf numFmtId="10" fontId="72" fillId="13" borderId="2" xfId="3" quotePrefix="1" applyNumberFormat="1" applyFont="1" applyFill="1" applyBorder="1" applyAlignment="1" applyProtection="1">
      <alignment horizontal="right" vertical="center"/>
      <protection locked="0"/>
    </xf>
    <xf numFmtId="181" fontId="83" fillId="0" borderId="0" xfId="0" applyNumberFormat="1" applyFont="1" applyAlignment="1" applyProtection="1">
      <alignment horizontal="center" vertical="center"/>
      <protection locked="0"/>
    </xf>
    <xf numFmtId="174" fontId="72" fillId="13" borderId="2" xfId="0" applyNumberFormat="1" applyFont="1" applyFill="1" applyBorder="1" applyAlignment="1" applyProtection="1">
      <alignment horizontal="right" vertical="center"/>
      <protection locked="0"/>
    </xf>
    <xf numFmtId="174" fontId="102" fillId="0" borderId="0" xfId="0" applyNumberFormat="1" applyFont="1" applyAlignment="1">
      <alignment horizontal="right" vertical="center"/>
    </xf>
    <xf numFmtId="174" fontId="102" fillId="0" borderId="0" xfId="0" applyNumberFormat="1" applyFont="1" applyAlignment="1">
      <alignment horizontal="left" vertical="center"/>
    </xf>
    <xf numFmtId="10" fontId="102" fillId="0" borderId="0" xfId="3" quotePrefix="1" applyNumberFormat="1" applyFont="1" applyBorder="1" applyAlignment="1">
      <alignment horizontal="right" vertical="center"/>
    </xf>
    <xf numFmtId="183" fontId="103" fillId="0" borderId="0" xfId="0" applyNumberFormat="1" applyFont="1" applyAlignment="1">
      <alignment horizontal="left" vertical="center" wrapText="1"/>
    </xf>
    <xf numFmtId="1" fontId="19" fillId="2" borderId="3" xfId="0" applyNumberFormat="1" applyFont="1" applyFill="1" applyBorder="1" applyAlignment="1">
      <alignment horizontal="center" vertical="center"/>
    </xf>
    <xf numFmtId="182" fontId="103" fillId="0" borderId="0" xfId="0" applyNumberFormat="1" applyFont="1" applyAlignment="1" applyProtection="1">
      <alignment horizontal="left" vertical="center" wrapText="1"/>
      <protection locked="0"/>
    </xf>
    <xf numFmtId="169" fontId="61" fillId="0" borderId="41" xfId="4" applyNumberFormat="1" applyFont="1" applyBorder="1" applyAlignment="1" applyProtection="1">
      <alignment horizontal="left" vertical="top"/>
    </xf>
    <xf numFmtId="175" fontId="84" fillId="11" borderId="2" xfId="3" applyNumberFormat="1" applyFont="1" applyFill="1" applyBorder="1" applyAlignment="1" applyProtection="1">
      <alignment horizontal="center" vertical="center"/>
    </xf>
    <xf numFmtId="167" fontId="10" fillId="0" borderId="0" xfId="0" applyFont="1" applyAlignment="1">
      <alignment horizontal="right" vertical="center"/>
    </xf>
    <xf numFmtId="167" fontId="78" fillId="0" borderId="0" xfId="0" applyFont="1" applyAlignment="1">
      <alignment horizontal="left" vertical="center"/>
    </xf>
    <xf numFmtId="167" fontId="9" fillId="0" borderId="0" xfId="0" applyFont="1" applyAlignment="1">
      <alignment vertical="center"/>
    </xf>
    <xf numFmtId="181" fontId="69" fillId="0" borderId="0" xfId="0" applyNumberFormat="1" applyFont="1" applyAlignment="1">
      <alignment horizontal="center" vertical="center"/>
    </xf>
    <xf numFmtId="181" fontId="69" fillId="0" borderId="41" xfId="0" applyNumberFormat="1" applyFont="1" applyBorder="1" applyAlignment="1">
      <alignment horizontal="center" vertical="center"/>
    </xf>
    <xf numFmtId="183" fontId="106" fillId="11" borderId="11" xfId="0" applyNumberFormat="1" applyFont="1" applyFill="1" applyBorder="1" applyAlignment="1">
      <alignment horizontal="center" vertical="center" wrapText="1"/>
    </xf>
    <xf numFmtId="167" fontId="85" fillId="11" borderId="2" xfId="0" applyFont="1" applyFill="1" applyBorder="1" applyAlignment="1">
      <alignment horizontal="right" vertical="center"/>
    </xf>
    <xf numFmtId="181" fontId="69" fillId="0" borderId="32" xfId="0" applyNumberFormat="1" applyFont="1" applyBorder="1" applyAlignment="1">
      <alignment horizontal="center" vertical="center"/>
    </xf>
    <xf numFmtId="167" fontId="54" fillId="0" borderId="0" xfId="0" applyFont="1" applyAlignment="1">
      <alignment horizontal="left" vertical="center"/>
    </xf>
    <xf numFmtId="169" fontId="64" fillId="0" borderId="25" xfId="0" applyNumberFormat="1" applyFont="1" applyBorder="1" applyAlignment="1">
      <alignment horizontal="left" vertical="center"/>
    </xf>
    <xf numFmtId="14" fontId="97" fillId="11" borderId="11" xfId="0" applyNumberFormat="1" applyFont="1" applyFill="1" applyBorder="1" applyAlignment="1">
      <alignment vertical="center"/>
    </xf>
    <xf numFmtId="180" fontId="76" fillId="0" borderId="0" xfId="0" quotePrefix="1" applyNumberFormat="1" applyFont="1"/>
    <xf numFmtId="8" fontId="105" fillId="11" borderId="2" xfId="0" applyNumberFormat="1" applyFont="1" applyFill="1" applyBorder="1" applyAlignment="1">
      <alignment horizontal="right" vertical="center"/>
    </xf>
    <xf numFmtId="167" fontId="76" fillId="0" borderId="0" xfId="0" applyFont="1" applyAlignment="1">
      <alignment vertical="center"/>
    </xf>
    <xf numFmtId="169" fontId="64" fillId="0" borderId="2" xfId="0" applyNumberFormat="1" applyFont="1" applyBorder="1" applyAlignment="1">
      <alignment horizontal="left" vertical="center"/>
    </xf>
    <xf numFmtId="10" fontId="105" fillId="11" borderId="2" xfId="3" quotePrefix="1" applyNumberFormat="1" applyFont="1" applyFill="1" applyBorder="1" applyAlignment="1" applyProtection="1">
      <alignment horizontal="right" vertical="center"/>
    </xf>
    <xf numFmtId="167" fontId="59" fillId="0" borderId="0" xfId="0" applyFont="1" applyAlignment="1">
      <alignment horizontal="left" vertical="center"/>
    </xf>
    <xf numFmtId="167" fontId="76" fillId="0" borderId="0" xfId="0" applyFont="1" applyAlignment="1">
      <alignment vertical="top"/>
    </xf>
    <xf numFmtId="174" fontId="105" fillId="11" borderId="2" xfId="0" applyNumberFormat="1" applyFont="1" applyFill="1" applyBorder="1" applyAlignment="1">
      <alignment horizontal="right" vertical="center"/>
    </xf>
    <xf numFmtId="169" fontId="69" fillId="11" borderId="2" xfId="0" applyNumberFormat="1" applyFont="1" applyFill="1" applyBorder="1" applyAlignment="1">
      <alignment horizontal="left" vertical="center"/>
    </xf>
    <xf numFmtId="167" fontId="15" fillId="8" borderId="30" xfId="0" applyFont="1" applyFill="1" applyBorder="1" applyAlignment="1">
      <alignment vertical="center"/>
    </xf>
    <xf numFmtId="167" fontId="15" fillId="8" borderId="23" xfId="0" applyFont="1" applyFill="1" applyBorder="1" applyAlignment="1">
      <alignment vertical="center"/>
    </xf>
    <xf numFmtId="167" fontId="20" fillId="8" borderId="23" xfId="0" applyFont="1" applyFill="1" applyBorder="1" applyAlignment="1">
      <alignment vertical="center"/>
    </xf>
    <xf numFmtId="170" fontId="14" fillId="8" borderId="23" xfId="0" applyNumberFormat="1" applyFont="1" applyFill="1" applyBorder="1" applyAlignment="1">
      <alignment vertical="center"/>
    </xf>
    <xf numFmtId="167" fontId="8" fillId="8" borderId="23" xfId="0" applyFont="1" applyFill="1" applyBorder="1" applyAlignment="1">
      <alignment vertical="center"/>
    </xf>
    <xf numFmtId="167" fontId="8" fillId="8" borderId="31" xfId="0" applyFont="1" applyFill="1" applyBorder="1" applyAlignment="1">
      <alignment vertical="center"/>
    </xf>
    <xf numFmtId="167" fontId="8" fillId="8" borderId="32" xfId="0" applyFont="1" applyFill="1" applyBorder="1" applyAlignment="1">
      <alignment vertical="center"/>
    </xf>
    <xf numFmtId="167" fontId="9" fillId="8" borderId="0" xfId="0" applyFont="1" applyFill="1" applyAlignment="1">
      <alignment horizontal="left" vertical="center"/>
    </xf>
    <xf numFmtId="167" fontId="20" fillId="8" borderId="0" xfId="0" applyFont="1" applyFill="1" applyAlignment="1">
      <alignment vertical="center"/>
    </xf>
    <xf numFmtId="170" fontId="14" fillId="8" borderId="0" xfId="0" applyNumberFormat="1" applyFont="1" applyFill="1" applyAlignment="1">
      <alignment vertical="center"/>
    </xf>
    <xf numFmtId="167" fontId="14" fillId="8" borderId="0" xfId="0" applyFont="1" applyFill="1" applyAlignment="1">
      <alignment vertical="center"/>
    </xf>
    <xf numFmtId="167" fontId="8" fillId="8" borderId="0" xfId="0" applyFont="1" applyFill="1" applyAlignment="1">
      <alignment vertical="center"/>
    </xf>
    <xf numFmtId="167" fontId="8" fillId="8" borderId="33" xfId="0" applyFont="1" applyFill="1" applyBorder="1" applyAlignment="1">
      <alignment vertical="center"/>
    </xf>
    <xf numFmtId="167" fontId="9" fillId="8" borderId="0" xfId="0" applyFont="1" applyFill="1" applyAlignment="1">
      <alignment vertical="center"/>
    </xf>
    <xf numFmtId="167" fontId="15" fillId="8" borderId="0" xfId="0" applyFont="1" applyFill="1" applyAlignment="1">
      <alignment vertical="center"/>
    </xf>
    <xf numFmtId="167" fontId="5" fillId="8" borderId="32" xfId="0" applyFont="1" applyFill="1" applyBorder="1" applyAlignment="1">
      <alignment vertical="center"/>
    </xf>
    <xf numFmtId="3" fontId="60" fillId="8" borderId="0" xfId="0" applyNumberFormat="1" applyFont="1" applyFill="1" applyAlignment="1">
      <alignment horizontal="left" vertical="center"/>
    </xf>
    <xf numFmtId="173" fontId="70" fillId="10" borderId="3" xfId="0" applyNumberFormat="1" applyFont="1" applyFill="1" applyBorder="1" applyAlignment="1">
      <alignment horizontal="center" vertical="center"/>
    </xf>
    <xf numFmtId="171" fontId="70" fillId="10" borderId="6" xfId="0" applyNumberFormat="1" applyFont="1" applyFill="1" applyBorder="1" applyAlignment="1">
      <alignment horizontal="center" vertical="center"/>
    </xf>
    <xf numFmtId="171" fontId="70" fillId="10" borderId="4" xfId="0" applyNumberFormat="1" applyFont="1" applyFill="1" applyBorder="1" applyAlignment="1">
      <alignment horizontal="center" vertical="center"/>
    </xf>
    <xf numFmtId="167" fontId="54" fillId="11" borderId="2" xfId="0" applyFont="1" applyFill="1" applyBorder="1" applyAlignment="1">
      <alignment horizontal="left" vertical="center"/>
    </xf>
    <xf numFmtId="1" fontId="32" fillId="19" borderId="19" xfId="0" applyNumberFormat="1" applyFont="1" applyFill="1" applyBorder="1" applyAlignment="1">
      <alignment horizontal="center" vertical="center"/>
    </xf>
    <xf numFmtId="171" fontId="42" fillId="19" borderId="11" xfId="0" applyNumberFormat="1" applyFont="1" applyFill="1" applyBorder="1" applyAlignment="1">
      <alignment vertical="center"/>
    </xf>
    <xf numFmtId="171" fontId="42" fillId="19" borderId="15" xfId="0" applyNumberFormat="1" applyFont="1" applyFill="1" applyBorder="1" applyAlignment="1">
      <alignment vertical="center"/>
    </xf>
    <xf numFmtId="171" fontId="43" fillId="19" borderId="11" xfId="0" applyNumberFormat="1" applyFont="1" applyFill="1" applyBorder="1" applyAlignment="1">
      <alignment vertical="center"/>
    </xf>
    <xf numFmtId="171" fontId="43" fillId="19" borderId="22" xfId="0" applyNumberFormat="1" applyFont="1" applyFill="1" applyBorder="1" applyAlignment="1">
      <alignment vertical="center"/>
    </xf>
    <xf numFmtId="171" fontId="44" fillId="19" borderId="2" xfId="0" applyNumberFormat="1" applyFont="1" applyFill="1" applyBorder="1" applyAlignment="1">
      <alignment vertical="center"/>
    </xf>
    <xf numFmtId="171" fontId="45" fillId="19" borderId="13" xfId="0" applyNumberFormat="1" applyFont="1" applyFill="1" applyBorder="1" applyAlignment="1">
      <alignment vertical="center"/>
    </xf>
    <xf numFmtId="1" fontId="32" fillId="18" borderId="19" xfId="0" applyNumberFormat="1" applyFont="1" applyFill="1" applyBorder="1" applyAlignment="1">
      <alignment horizontal="center" vertical="center"/>
    </xf>
    <xf numFmtId="171" fontId="42" fillId="18" borderId="11" xfId="0" applyNumberFormat="1" applyFont="1" applyFill="1" applyBorder="1" applyAlignment="1">
      <alignment vertical="center"/>
    </xf>
    <xf numFmtId="171" fontId="42" fillId="18" borderId="15" xfId="0" applyNumberFormat="1" applyFont="1" applyFill="1" applyBorder="1" applyAlignment="1">
      <alignment vertical="center"/>
    </xf>
    <xf numFmtId="171" fontId="43" fillId="18" borderId="11" xfId="0" applyNumberFormat="1" applyFont="1" applyFill="1" applyBorder="1" applyAlignment="1">
      <alignment vertical="center"/>
    </xf>
    <xf numFmtId="171" fontId="43" fillId="18" borderId="22" xfId="0" applyNumberFormat="1" applyFont="1" applyFill="1" applyBorder="1" applyAlignment="1">
      <alignment vertical="center"/>
    </xf>
    <xf numFmtId="171" fontId="44" fillId="18" borderId="2" xfId="0" applyNumberFormat="1" applyFont="1" applyFill="1" applyBorder="1" applyAlignment="1">
      <alignment vertical="center"/>
    </xf>
    <xf numFmtId="171" fontId="45" fillId="18" borderId="13" xfId="0" applyNumberFormat="1" applyFont="1" applyFill="1" applyBorder="1" applyAlignment="1">
      <alignment vertical="center"/>
    </xf>
    <xf numFmtId="1" fontId="32" fillId="0" borderId="19" xfId="0" applyNumberFormat="1" applyFont="1" applyBorder="1" applyAlignment="1">
      <alignment horizontal="center" vertical="center"/>
    </xf>
    <xf numFmtId="171" fontId="42" fillId="0" borderId="11" xfId="0" applyNumberFormat="1" applyFont="1" applyBorder="1" applyAlignment="1">
      <alignment vertical="center"/>
    </xf>
    <xf numFmtId="171" fontId="42" fillId="0" borderId="15" xfId="0" applyNumberFormat="1" applyFont="1" applyBorder="1" applyAlignment="1">
      <alignment vertical="center"/>
    </xf>
    <xf numFmtId="171" fontId="43" fillId="0" borderId="11" xfId="0" applyNumberFormat="1" applyFont="1" applyBorder="1" applyAlignment="1">
      <alignment vertical="center"/>
    </xf>
    <xf numFmtId="171" fontId="43" fillId="0" borderId="22" xfId="0" applyNumberFormat="1" applyFont="1" applyBorder="1" applyAlignment="1">
      <alignment vertical="center"/>
    </xf>
    <xf numFmtId="171" fontId="44" fillId="0" borderId="2" xfId="0" applyNumberFormat="1" applyFont="1" applyBorder="1" applyAlignment="1">
      <alignment vertical="center"/>
    </xf>
    <xf numFmtId="171" fontId="45" fillId="0" borderId="13" xfId="0" applyNumberFormat="1" applyFont="1" applyBorder="1" applyAlignment="1">
      <alignment vertical="center"/>
    </xf>
    <xf numFmtId="167" fontId="8" fillId="8" borderId="34" xfId="0" applyFont="1" applyFill="1" applyBorder="1" applyAlignment="1">
      <alignment vertical="center"/>
    </xf>
    <xf numFmtId="167" fontId="8" fillId="8" borderId="21" xfId="0" applyFont="1" applyFill="1" applyBorder="1" applyAlignment="1">
      <alignment vertical="center"/>
    </xf>
    <xf numFmtId="167" fontId="8" fillId="8" borderId="35" xfId="0" applyFont="1" applyFill="1" applyBorder="1" applyAlignment="1">
      <alignment vertical="center"/>
    </xf>
    <xf numFmtId="167" fontId="8" fillId="0" borderId="27" xfId="0" applyFont="1" applyBorder="1" applyAlignment="1">
      <alignment horizontal="left" vertical="center"/>
    </xf>
    <xf numFmtId="167" fontId="8" fillId="0" borderId="27" xfId="0" applyFont="1" applyBorder="1" applyAlignment="1">
      <alignment vertical="center"/>
    </xf>
    <xf numFmtId="167" fontId="11" fillId="0" borderId="27" xfId="0" applyFont="1" applyBorder="1" applyAlignment="1">
      <alignment vertical="center"/>
    </xf>
    <xf numFmtId="170" fontId="12" fillId="0" borderId="27" xfId="0" applyNumberFormat="1" applyFont="1" applyBorder="1" applyAlignment="1">
      <alignment vertical="center"/>
    </xf>
    <xf numFmtId="167" fontId="12" fillId="0" borderId="27" xfId="0" applyFont="1" applyBorder="1" applyAlignment="1">
      <alignment vertical="center"/>
    </xf>
    <xf numFmtId="167" fontId="8" fillId="0" borderId="16" xfId="0" applyFont="1" applyBorder="1" applyAlignment="1">
      <alignment vertical="center"/>
    </xf>
    <xf numFmtId="167" fontId="8" fillId="0" borderId="0" xfId="0" applyFont="1" applyAlignment="1">
      <alignment horizontal="left" vertical="center"/>
    </xf>
    <xf numFmtId="170" fontId="81" fillId="0" borderId="27" xfId="0" applyNumberFormat="1" applyFont="1" applyBorder="1" applyAlignment="1">
      <alignment vertical="center"/>
    </xf>
    <xf numFmtId="173" fontId="63" fillId="2" borderId="3" xfId="0" quotePrefix="1" applyNumberFormat="1" applyFont="1" applyFill="1" applyBorder="1" applyAlignment="1">
      <alignment horizontal="center" vertical="center"/>
    </xf>
    <xf numFmtId="171" fontId="63" fillId="2" borderId="5" xfId="0" applyNumberFormat="1" applyFont="1" applyFill="1" applyBorder="1" applyAlignment="1">
      <alignment horizontal="center" vertical="center"/>
    </xf>
    <xf numFmtId="171" fontId="63" fillId="2" borderId="6" xfId="0" applyNumberFormat="1" applyFont="1" applyFill="1" applyBorder="1" applyAlignment="1">
      <alignment horizontal="center" vertical="center"/>
    </xf>
    <xf numFmtId="169" fontId="69" fillId="17" borderId="2" xfId="0" applyNumberFormat="1" applyFont="1" applyFill="1" applyBorder="1" applyAlignment="1">
      <alignment horizontal="left" vertical="center"/>
    </xf>
    <xf numFmtId="14" fontId="34" fillId="11" borderId="19" xfId="0" applyNumberFormat="1" applyFont="1" applyFill="1" applyBorder="1" applyAlignment="1">
      <alignment horizontal="center" vertical="center"/>
    </xf>
    <xf numFmtId="171" fontId="31" fillId="12" borderId="28" xfId="0" applyNumberFormat="1" applyFont="1" applyFill="1" applyBorder="1" applyAlignment="1">
      <alignment vertical="center"/>
    </xf>
    <xf numFmtId="171" fontId="68" fillId="0" borderId="14" xfId="0" applyNumberFormat="1" applyFont="1" applyBorder="1" applyAlignment="1">
      <alignment vertical="center"/>
    </xf>
    <xf numFmtId="171" fontId="31" fillId="12" borderId="11" xfId="0" applyNumberFormat="1" applyFont="1" applyFill="1" applyBorder="1" applyAlignment="1">
      <alignment vertical="center"/>
    </xf>
    <xf numFmtId="171" fontId="68" fillId="0" borderId="15" xfId="0" applyNumberFormat="1" applyFont="1" applyBorder="1" applyAlignment="1">
      <alignment vertical="center"/>
    </xf>
    <xf numFmtId="167" fontId="66" fillId="0" borderId="0" xfId="0" applyFont="1" applyAlignment="1">
      <alignment horizontal="center" vertical="top"/>
    </xf>
    <xf numFmtId="167" fontId="12" fillId="0" borderId="0" xfId="0" applyFont="1" applyAlignment="1">
      <alignment vertical="top"/>
    </xf>
    <xf numFmtId="167" fontId="8" fillId="0" borderId="0" xfId="0" applyFont="1" applyAlignment="1">
      <alignment vertical="top"/>
    </xf>
    <xf numFmtId="167" fontId="67" fillId="0" borderId="0" xfId="0" applyFont="1" applyAlignment="1">
      <alignment vertical="top"/>
    </xf>
    <xf numFmtId="167" fontId="67" fillId="0" borderId="0" xfId="0" applyFont="1" applyAlignment="1">
      <alignment vertical="center"/>
    </xf>
    <xf numFmtId="167" fontId="61" fillId="0" borderId="0" xfId="0" applyFont="1" applyAlignment="1">
      <alignment horizontal="left" vertical="center"/>
    </xf>
    <xf numFmtId="166" fontId="63" fillId="2" borderId="1" xfId="0" applyNumberFormat="1" applyFont="1" applyFill="1" applyBorder="1" applyAlignment="1">
      <alignment horizontal="center" vertical="center"/>
    </xf>
    <xf numFmtId="14" fontId="90" fillId="20" borderId="19" xfId="0" applyNumberFormat="1" applyFont="1" applyFill="1" applyBorder="1" applyAlignment="1">
      <alignment horizontal="center" vertical="center"/>
    </xf>
    <xf numFmtId="171" fontId="90" fillId="20" borderId="28" xfId="0" applyNumberFormat="1" applyFont="1" applyFill="1" applyBorder="1" applyAlignment="1">
      <alignment vertical="center"/>
    </xf>
    <xf numFmtId="171" fontId="90" fillId="20" borderId="35" xfId="0" applyNumberFormat="1" applyFont="1" applyFill="1" applyBorder="1" applyAlignment="1">
      <alignment vertical="center"/>
    </xf>
    <xf numFmtId="174" fontId="90" fillId="20" borderId="2" xfId="0" applyNumberFormat="1" applyFont="1" applyFill="1" applyBorder="1" applyAlignment="1">
      <alignment vertical="center"/>
    </xf>
    <xf numFmtId="171" fontId="90" fillId="20" borderId="11" xfId="0" applyNumberFormat="1" applyFont="1" applyFill="1" applyBorder="1" applyAlignment="1">
      <alignment vertical="center"/>
    </xf>
    <xf numFmtId="169" fontId="77" fillId="8" borderId="0" xfId="0" applyNumberFormat="1" applyFont="1" applyFill="1" applyAlignment="1">
      <alignment horizontal="right" vertical="center"/>
    </xf>
    <xf numFmtId="167" fontId="15" fillId="8" borderId="0" xfId="0" applyFont="1" applyFill="1" applyAlignment="1">
      <alignment horizontal="left" vertical="center"/>
    </xf>
    <xf numFmtId="167" fontId="5" fillId="8" borderId="34" xfId="0" applyFont="1" applyFill="1" applyBorder="1" applyAlignment="1">
      <alignment vertical="center"/>
    </xf>
    <xf numFmtId="167" fontId="8" fillId="0" borderId="23" xfId="0" applyFont="1" applyBorder="1" applyAlignment="1">
      <alignment vertical="center"/>
    </xf>
    <xf numFmtId="167" fontId="4" fillId="0" borderId="0" xfId="0" applyFont="1" applyAlignment="1">
      <alignment horizontal="left" vertical="center"/>
    </xf>
    <xf numFmtId="167" fontId="5" fillId="0" borderId="0" xfId="0" applyFont="1" applyAlignment="1">
      <alignment horizontal="center" vertical="center"/>
    </xf>
    <xf numFmtId="167" fontId="98" fillId="0" borderId="0" xfId="0" applyFont="1" applyAlignment="1">
      <alignment vertical="center"/>
    </xf>
    <xf numFmtId="167" fontId="8" fillId="14" borderId="0" xfId="0" applyFont="1" applyFill="1" applyAlignment="1">
      <alignment vertical="center"/>
    </xf>
    <xf numFmtId="167" fontId="54" fillId="0" borderId="0" xfId="0" applyFont="1" applyAlignment="1">
      <alignment horizontal="center" vertical="center"/>
    </xf>
    <xf numFmtId="177" fontId="13" fillId="0" borderId="0" xfId="0" applyNumberFormat="1" applyFont="1" applyAlignment="1">
      <alignment horizontal="left" vertical="center"/>
    </xf>
    <xf numFmtId="178" fontId="35" fillId="0" borderId="0" xfId="0" applyNumberFormat="1" applyFont="1" applyAlignment="1">
      <alignment horizontal="center" vertical="center" wrapText="1"/>
    </xf>
    <xf numFmtId="180" fontId="59" fillId="0" borderId="0" xfId="0" quotePrefix="1" applyNumberFormat="1" applyFont="1"/>
    <xf numFmtId="177" fontId="95" fillId="0" borderId="0" xfId="0" applyNumberFormat="1" applyFont="1" applyAlignment="1">
      <alignment horizontal="left" vertical="center"/>
    </xf>
    <xf numFmtId="169" fontId="71" fillId="13" borderId="25" xfId="0" applyNumberFormat="1" applyFont="1" applyFill="1" applyBorder="1" applyAlignment="1">
      <alignment horizontal="left" vertical="center"/>
    </xf>
    <xf numFmtId="167" fontId="9" fillId="0" borderId="0" xfId="0" applyFont="1" applyAlignment="1">
      <alignment horizontal="center" vertical="center"/>
    </xf>
    <xf numFmtId="167" fontId="59" fillId="0" borderId="0" xfId="0" applyFont="1" applyAlignment="1">
      <alignment horizontal="left"/>
    </xf>
    <xf numFmtId="167" fontId="59" fillId="0" borderId="0" xfId="0" applyFont="1" applyAlignment="1">
      <alignment vertical="center"/>
    </xf>
    <xf numFmtId="167" fontId="59" fillId="0" borderId="0" xfId="0" applyFont="1" applyAlignment="1">
      <alignment vertical="top"/>
    </xf>
    <xf numFmtId="181" fontId="96" fillId="0" borderId="0" xfId="0" applyNumberFormat="1" applyFont="1" applyAlignment="1">
      <alignment horizontal="center" vertical="center"/>
    </xf>
    <xf numFmtId="169" fontId="71" fillId="13" borderId="2" xfId="0" applyNumberFormat="1" applyFont="1" applyFill="1" applyBorder="1" applyAlignment="1">
      <alignment horizontal="left" vertical="center"/>
    </xf>
    <xf numFmtId="3" fontId="60" fillId="0" borderId="0" xfId="0" applyNumberFormat="1" applyFont="1" applyAlignment="1">
      <alignment horizontal="center" vertical="center"/>
    </xf>
    <xf numFmtId="171" fontId="53" fillId="10" borderId="4" xfId="0" applyNumberFormat="1" applyFont="1" applyFill="1" applyBorder="1" applyAlignment="1">
      <alignment horizontal="center" vertical="center"/>
    </xf>
    <xf numFmtId="171" fontId="41" fillId="0" borderId="13" xfId="0" applyNumberFormat="1" applyFont="1" applyBorder="1" applyAlignment="1">
      <alignment vertical="center"/>
    </xf>
    <xf numFmtId="179" fontId="60" fillId="0" borderId="0" xfId="0" applyNumberFormat="1" applyFont="1" applyAlignment="1">
      <alignment horizontal="center" vertical="center"/>
    </xf>
    <xf numFmtId="167" fontId="1" fillId="0" borderId="0" xfId="0" applyFont="1" applyAlignment="1">
      <alignment horizontal="center" vertical="center"/>
    </xf>
    <xf numFmtId="172" fontId="42" fillId="3" borderId="40" xfId="0" applyNumberFormat="1" applyFont="1" applyFill="1" applyBorder="1" applyAlignment="1">
      <alignment vertical="center"/>
    </xf>
    <xf numFmtId="172" fontId="42" fillId="3" borderId="27" xfId="0" applyNumberFormat="1" applyFont="1" applyFill="1" applyBorder="1" applyAlignment="1">
      <alignment vertical="center"/>
    </xf>
    <xf numFmtId="172" fontId="43" fillId="4" borderId="40" xfId="0" applyNumberFormat="1" applyFont="1" applyFill="1" applyBorder="1" applyAlignment="1">
      <alignment vertical="center"/>
    </xf>
    <xf numFmtId="172" fontId="43" fillId="4" borderId="27" xfId="0" applyNumberFormat="1" applyFont="1" applyFill="1" applyBorder="1" applyAlignment="1">
      <alignment vertical="center"/>
    </xf>
    <xf numFmtId="171" fontId="46" fillId="6" borderId="7" xfId="0" applyNumberFormat="1" applyFont="1" applyFill="1" applyBorder="1" applyAlignment="1">
      <alignment vertical="center"/>
    </xf>
    <xf numFmtId="171" fontId="37" fillId="0" borderId="0" xfId="0" applyNumberFormat="1" applyFont="1" applyAlignment="1">
      <alignment vertical="center"/>
    </xf>
    <xf numFmtId="167" fontId="15" fillId="0" borderId="0" xfId="0" applyFont="1" applyAlignment="1">
      <alignment horizontal="center" vertical="center"/>
    </xf>
    <xf numFmtId="171" fontId="58" fillId="0" borderId="0" xfId="0" applyNumberFormat="1" applyFont="1" applyAlignment="1">
      <alignment horizontal="right" vertical="center"/>
    </xf>
    <xf numFmtId="167" fontId="57" fillId="0" borderId="0" xfId="0" applyFont="1" applyAlignment="1">
      <alignment horizontal="left"/>
    </xf>
    <xf numFmtId="8" fontId="6" fillId="0" borderId="0" xfId="0" applyNumberFormat="1" applyFont="1" applyAlignment="1">
      <alignment vertical="center"/>
    </xf>
    <xf numFmtId="181" fontId="83" fillId="0" borderId="0" xfId="0" applyNumberFormat="1" applyFont="1" applyAlignment="1">
      <alignment horizontal="center" vertical="center"/>
    </xf>
    <xf numFmtId="167" fontId="99" fillId="0" borderId="0" xfId="0" applyFont="1" applyAlignment="1">
      <alignment vertical="center"/>
    </xf>
    <xf numFmtId="167" fontId="100" fillId="0" borderId="0" xfId="0" applyFont="1" applyAlignment="1">
      <alignment vertical="center"/>
    </xf>
    <xf numFmtId="166" fontId="98" fillId="0" borderId="0" xfId="0" applyNumberFormat="1" applyFont="1" applyAlignment="1">
      <alignment vertical="center"/>
    </xf>
    <xf numFmtId="167" fontId="4" fillId="0" borderId="0" xfId="0" applyFont="1" applyAlignment="1">
      <alignment horizontal="center" vertical="center"/>
    </xf>
    <xf numFmtId="169" fontId="101" fillId="0" borderId="0" xfId="0" applyNumberFormat="1" applyFont="1" applyAlignment="1">
      <alignment vertical="center"/>
    </xf>
    <xf numFmtId="180" fontId="59" fillId="0" borderId="0" xfId="0" quotePrefix="1" applyNumberFormat="1" applyFont="1" applyProtection="1">
      <protection locked="0"/>
    </xf>
    <xf numFmtId="14" fontId="71" fillId="13" borderId="2" xfId="0" applyNumberFormat="1" applyFont="1" applyFill="1" applyBorder="1" applyAlignment="1" applyProtection="1">
      <alignment vertical="center"/>
      <protection locked="0"/>
    </xf>
    <xf numFmtId="171" fontId="31" fillId="12" borderId="21" xfId="0" applyNumberFormat="1" applyFont="1" applyFill="1" applyBorder="1" applyAlignment="1">
      <alignment vertical="center"/>
    </xf>
    <xf numFmtId="171" fontId="31" fillId="12" borderId="15" xfId="0" applyNumberFormat="1" applyFont="1" applyFill="1" applyBorder="1" applyAlignment="1">
      <alignment vertical="center"/>
    </xf>
    <xf numFmtId="166" fontId="55" fillId="2" borderId="3" xfId="0" applyNumberFormat="1" applyFont="1" applyFill="1" applyBorder="1" applyAlignment="1">
      <alignment horizontal="center" vertical="center"/>
    </xf>
    <xf numFmtId="171" fontId="55" fillId="2" borderId="44" xfId="0" applyNumberFormat="1" applyFont="1" applyFill="1" applyBorder="1" applyAlignment="1">
      <alignment horizontal="center" vertical="center"/>
    </xf>
    <xf numFmtId="174" fontId="24" fillId="12" borderId="19" xfId="0" applyNumberFormat="1" applyFont="1" applyFill="1" applyBorder="1" applyAlignment="1">
      <alignment vertical="center"/>
    </xf>
    <xf numFmtId="171" fontId="68" fillId="0" borderId="45" xfId="0" applyNumberFormat="1" applyFont="1" applyBorder="1" applyAlignment="1">
      <alignment vertical="center"/>
    </xf>
    <xf numFmtId="174" fontId="24" fillId="12" borderId="20" xfId="0" applyNumberFormat="1" applyFont="1" applyFill="1" applyBorder="1" applyAlignment="1">
      <alignment vertical="center"/>
    </xf>
    <xf numFmtId="171" fontId="68" fillId="0" borderId="46" xfId="0" applyNumberFormat="1" applyFont="1" applyBorder="1" applyAlignment="1">
      <alignment vertical="center"/>
    </xf>
    <xf numFmtId="169" fontId="108" fillId="0" borderId="0" xfId="4" applyNumberFormat="1" applyFont="1" applyBorder="1" applyAlignment="1" applyProtection="1">
      <alignment horizontal="left" vertical="top"/>
    </xf>
    <xf numFmtId="169" fontId="108" fillId="0" borderId="0" xfId="4" applyNumberFormat="1" applyFont="1" applyAlignment="1" applyProtection="1">
      <alignment horizontal="center" vertical="top"/>
    </xf>
    <xf numFmtId="169" fontId="108" fillId="0" borderId="0" xfId="4" applyNumberFormat="1" applyFont="1" applyBorder="1" applyAlignment="1" applyProtection="1">
      <alignment horizontal="center" vertical="top"/>
    </xf>
    <xf numFmtId="169" fontId="108" fillId="0" borderId="0" xfId="4" applyNumberFormat="1" applyFont="1" applyAlignment="1" applyProtection="1">
      <alignment horizontal="right" vertical="top"/>
    </xf>
    <xf numFmtId="169" fontId="108" fillId="0" borderId="0" xfId="4" applyNumberFormat="1" applyFont="1" applyBorder="1" applyAlignment="1" applyProtection="1">
      <alignment vertical="top"/>
    </xf>
    <xf numFmtId="169" fontId="108" fillId="0" borderId="0" xfId="4" applyNumberFormat="1" applyFont="1" applyAlignment="1" applyProtection="1">
      <alignment horizontal="center" vertical="top" wrapText="1"/>
    </xf>
    <xf numFmtId="14" fontId="117" fillId="17" borderId="19" xfId="0" applyNumberFormat="1" applyFont="1" applyFill="1" applyBorder="1" applyAlignment="1">
      <alignment horizontal="center" vertical="center"/>
    </xf>
    <xf numFmtId="173" fontId="70" fillId="10" borderId="9" xfId="0" applyNumberFormat="1" applyFont="1" applyFill="1" applyBorder="1" applyAlignment="1">
      <alignment horizontal="center" vertical="center"/>
    </xf>
    <xf numFmtId="171" fontId="70" fillId="10" borderId="12" xfId="0" applyNumberFormat="1" applyFont="1" applyFill="1" applyBorder="1" applyAlignment="1">
      <alignment horizontal="center" vertical="center"/>
    </xf>
    <xf numFmtId="171" fontId="70" fillId="10" borderId="20" xfId="0" applyNumberFormat="1" applyFont="1" applyFill="1" applyBorder="1" applyAlignment="1">
      <alignment horizontal="center" vertical="center"/>
    </xf>
    <xf numFmtId="1" fontId="32" fillId="0" borderId="2" xfId="0" applyNumberFormat="1" applyFont="1" applyBorder="1" applyAlignment="1">
      <alignment horizontal="center" vertical="center"/>
    </xf>
    <xf numFmtId="171" fontId="45" fillId="0" borderId="19" xfId="0" applyNumberFormat="1" applyFont="1" applyBorder="1" applyAlignment="1">
      <alignment vertical="center"/>
    </xf>
    <xf numFmtId="1" fontId="32" fillId="0" borderId="47" xfId="0" applyNumberFormat="1" applyFont="1" applyBorder="1" applyAlignment="1">
      <alignment horizontal="center" vertical="center"/>
    </xf>
    <xf numFmtId="171" fontId="42" fillId="0" borderId="48" xfId="0" applyNumberFormat="1" applyFont="1" applyBorder="1" applyAlignment="1">
      <alignment vertical="center"/>
    </xf>
    <xf numFmtId="171" fontId="42" fillId="0" borderId="49" xfId="0" applyNumberFormat="1" applyFont="1" applyBorder="1" applyAlignment="1">
      <alignment vertical="center"/>
    </xf>
    <xf numFmtId="171" fontId="43" fillId="0" borderId="48" xfId="0" applyNumberFormat="1" applyFont="1" applyBorder="1" applyAlignment="1">
      <alignment vertical="center"/>
    </xf>
    <xf numFmtId="171" fontId="43" fillId="0" borderId="50" xfId="0" applyNumberFormat="1" applyFont="1" applyBorder="1" applyAlignment="1">
      <alignment vertical="center"/>
    </xf>
    <xf numFmtId="171" fontId="44" fillId="0" borderId="47" xfId="0" applyNumberFormat="1" applyFont="1" applyBorder="1" applyAlignment="1">
      <alignment vertical="center"/>
    </xf>
    <xf numFmtId="171" fontId="45" fillId="0" borderId="51" xfId="0" applyNumberFormat="1" applyFont="1" applyBorder="1" applyAlignment="1">
      <alignment vertical="center"/>
    </xf>
    <xf numFmtId="171" fontId="121" fillId="21" borderId="13" xfId="5" applyNumberFormat="1" applyFont="1" applyBorder="1" applyAlignment="1">
      <alignment vertical="center"/>
    </xf>
    <xf numFmtId="167" fontId="57" fillId="0" borderId="0" xfId="0" applyFont="1" applyAlignment="1">
      <alignment horizontal="left"/>
    </xf>
    <xf numFmtId="167" fontId="48" fillId="0" borderId="0" xfId="0" applyFont="1" applyAlignment="1">
      <alignment horizontal="right" vertical="center"/>
    </xf>
    <xf numFmtId="167" fontId="47" fillId="0" borderId="0" xfId="0" applyFont="1" applyAlignment="1">
      <alignment horizontal="left" vertical="center"/>
    </xf>
    <xf numFmtId="167" fontId="113" fillId="0" borderId="0" xfId="0" applyFont="1" applyAlignment="1">
      <alignment horizontal="right"/>
    </xf>
    <xf numFmtId="177" fontId="13" fillId="0" borderId="0" xfId="0" applyNumberFormat="1" applyFont="1" applyAlignment="1" applyProtection="1">
      <alignment horizontal="left" vertical="center"/>
      <protection locked="0"/>
    </xf>
    <xf numFmtId="171" fontId="74" fillId="0" borderId="0" xfId="0" applyNumberFormat="1" applyFont="1" applyAlignment="1">
      <alignment horizontal="right" vertical="center"/>
    </xf>
    <xf numFmtId="166" fontId="70" fillId="10" borderId="12" xfId="0" applyNumberFormat="1" applyFont="1" applyFill="1" applyBorder="1" applyAlignment="1">
      <alignment horizontal="center" vertical="center"/>
    </xf>
    <xf numFmtId="166" fontId="70" fillId="10" borderId="39" xfId="0" applyNumberFormat="1" applyFont="1" applyFill="1" applyBorder="1" applyAlignment="1">
      <alignment horizontal="center" vertical="center"/>
    </xf>
    <xf numFmtId="167" fontId="75" fillId="0" borderId="0" xfId="0" applyFont="1" applyAlignment="1">
      <alignment horizontal="left" vertical="center"/>
    </xf>
    <xf numFmtId="14" fontId="75" fillId="0" borderId="0" xfId="0" applyNumberFormat="1" applyFont="1" applyAlignment="1">
      <alignment horizontal="left" vertical="center"/>
    </xf>
    <xf numFmtId="167" fontId="41" fillId="0" borderId="0" xfId="0" applyFont="1" applyAlignment="1">
      <alignment horizontal="left" vertical="center"/>
    </xf>
    <xf numFmtId="167" fontId="59" fillId="0" borderId="0" xfId="0" applyFont="1" applyAlignment="1" applyProtection="1">
      <alignment horizontal="left" vertical="center"/>
      <protection locked="0"/>
    </xf>
    <xf numFmtId="167" fontId="59" fillId="0" borderId="0" xfId="0" quotePrefix="1" applyFont="1" applyAlignment="1" applyProtection="1">
      <alignment horizontal="left"/>
      <protection locked="0"/>
    </xf>
    <xf numFmtId="167" fontId="59" fillId="0" borderId="0" xfId="0" applyFont="1" applyAlignment="1" applyProtection="1">
      <alignment horizontal="left"/>
      <protection locked="0"/>
    </xf>
    <xf numFmtId="177" fontId="23" fillId="0" borderId="0" xfId="0" applyNumberFormat="1" applyFont="1" applyAlignment="1">
      <alignment horizontal="left" vertical="center"/>
    </xf>
    <xf numFmtId="1" fontId="50" fillId="0" borderId="0" xfId="0" applyNumberFormat="1" applyFont="1" applyAlignment="1">
      <alignment horizontal="left" vertical="center"/>
    </xf>
    <xf numFmtId="1" fontId="51" fillId="0" borderId="0" xfId="0" applyNumberFormat="1" applyFont="1" applyAlignment="1">
      <alignment vertical="center"/>
    </xf>
    <xf numFmtId="167" fontId="10" fillId="0" borderId="0" xfId="0" applyFont="1" applyAlignment="1">
      <alignment horizontal="right" vertical="center"/>
    </xf>
    <xf numFmtId="167" fontId="52" fillId="0" borderId="21" xfId="0" applyFont="1" applyBorder="1" applyAlignment="1">
      <alignment vertical="center"/>
    </xf>
    <xf numFmtId="1" fontId="50" fillId="0" borderId="0" xfId="0" quotePrefix="1" applyNumberFormat="1" applyFont="1" applyAlignment="1">
      <alignment horizontal="left" vertical="center"/>
    </xf>
    <xf numFmtId="167" fontId="110" fillId="0" borderId="0" xfId="0" applyFont="1" applyAlignment="1">
      <alignment horizontal="right" vertical="center"/>
    </xf>
    <xf numFmtId="167" fontId="39" fillId="0" borderId="0" xfId="0" applyFont="1" applyAlignment="1">
      <alignment horizontal="center" vertical="center"/>
    </xf>
    <xf numFmtId="167" fontId="39" fillId="0" borderId="24" xfId="0" applyFont="1" applyBorder="1" applyAlignment="1">
      <alignment horizontal="center" vertical="center"/>
    </xf>
    <xf numFmtId="167" fontId="108" fillId="0" borderId="0" xfId="0" applyFont="1" applyAlignment="1">
      <alignment horizontal="left" vertical="center"/>
    </xf>
    <xf numFmtId="170" fontId="117" fillId="0" borderId="0" xfId="0" applyNumberFormat="1" applyFont="1" applyAlignment="1">
      <alignment horizontal="center"/>
    </xf>
    <xf numFmtId="8" fontId="114" fillId="17" borderId="11" xfId="4" applyNumberFormat="1" applyFont="1" applyFill="1" applyBorder="1" applyAlignment="1" applyProtection="1">
      <alignment horizontal="center" vertical="center"/>
    </xf>
    <xf numFmtId="8" fontId="114" fillId="17" borderId="22" xfId="4" applyNumberFormat="1" applyFont="1" applyFill="1" applyBorder="1" applyAlignment="1" applyProtection="1">
      <alignment horizontal="center" vertical="center"/>
    </xf>
    <xf numFmtId="172" fontId="114" fillId="17" borderId="11" xfId="4" applyNumberFormat="1" applyFont="1" applyFill="1" applyBorder="1" applyAlignment="1" applyProtection="1">
      <alignment horizontal="center" vertical="center"/>
    </xf>
    <xf numFmtId="172" fontId="114" fillId="17" borderId="22" xfId="4" applyNumberFormat="1" applyFont="1" applyFill="1" applyBorder="1" applyAlignment="1" applyProtection="1">
      <alignment horizontal="center" vertical="center"/>
    </xf>
    <xf numFmtId="169" fontId="79" fillId="0" borderId="0" xfId="4" applyNumberFormat="1" applyFont="1" applyAlignment="1" applyProtection="1">
      <alignment horizontal="right" vertical="center"/>
    </xf>
    <xf numFmtId="169" fontId="108" fillId="0" borderId="0" xfId="4" applyNumberFormat="1" applyFont="1" applyBorder="1" applyAlignment="1" applyProtection="1">
      <alignment horizontal="left" vertical="center"/>
    </xf>
    <xf numFmtId="166" fontId="63" fillId="2" borderId="6" xfId="0" applyNumberFormat="1" applyFont="1" applyFill="1" applyBorder="1" applyAlignment="1">
      <alignment horizontal="left" vertical="center"/>
    </xf>
    <xf numFmtId="166" fontId="63" fillId="2" borderId="1" xfId="0" applyNumberFormat="1" applyFont="1" applyFill="1" applyBorder="1" applyAlignment="1">
      <alignment horizontal="left" vertical="center"/>
    </xf>
    <xf numFmtId="171" fontId="63" fillId="2" borderId="6" xfId="0" applyNumberFormat="1" applyFont="1" applyFill="1" applyBorder="1" applyAlignment="1">
      <alignment horizontal="center" vertical="center"/>
    </xf>
    <xf numFmtId="171" fontId="63" fillId="2" borderId="1" xfId="0" applyNumberFormat="1" applyFont="1" applyFill="1" applyBorder="1" applyAlignment="1">
      <alignment horizontal="center" vertical="center"/>
    </xf>
    <xf numFmtId="171" fontId="90" fillId="20" borderId="28" xfId="0" applyNumberFormat="1" applyFont="1" applyFill="1" applyBorder="1" applyAlignment="1">
      <alignment horizontal="left" vertical="center"/>
    </xf>
    <xf numFmtId="171" fontId="90" fillId="20" borderId="29" xfId="0" applyNumberFormat="1" applyFont="1" applyFill="1" applyBorder="1" applyAlignment="1">
      <alignment horizontal="left" vertical="center"/>
    </xf>
    <xf numFmtId="171" fontId="68" fillId="0" borderId="28" xfId="0" applyNumberFormat="1" applyFont="1" applyBorder="1" applyAlignment="1">
      <alignment horizontal="right" vertical="center"/>
    </xf>
    <xf numFmtId="171" fontId="68" fillId="0" borderId="29" xfId="0" applyNumberFormat="1" applyFont="1" applyBorder="1" applyAlignment="1">
      <alignment horizontal="right" vertical="center"/>
    </xf>
    <xf numFmtId="169" fontId="108" fillId="0" borderId="0" xfId="4" applyNumberFormat="1" applyFont="1" applyBorder="1" applyAlignment="1" applyProtection="1">
      <alignment horizontal="right" vertical="top"/>
    </xf>
    <xf numFmtId="167" fontId="108" fillId="0" borderId="0" xfId="0" applyFont="1" applyAlignment="1">
      <alignment horizontal="left" vertical="top"/>
    </xf>
    <xf numFmtId="171" fontId="83" fillId="11" borderId="11" xfId="0" applyNumberFormat="1" applyFont="1" applyFill="1" applyBorder="1" applyAlignment="1">
      <alignment horizontal="right" vertical="center"/>
    </xf>
    <xf numFmtId="171" fontId="83" fillId="11" borderId="22" xfId="0" applyNumberFormat="1" applyFont="1" applyFill="1" applyBorder="1" applyAlignment="1">
      <alignment horizontal="right" vertical="center"/>
    </xf>
    <xf numFmtId="169" fontId="108" fillId="8" borderId="0" xfId="4" applyNumberFormat="1" applyFont="1" applyFill="1" applyAlignment="1" applyProtection="1">
      <alignment horizontal="right" vertical="top"/>
    </xf>
    <xf numFmtId="169" fontId="85" fillId="15" borderId="30" xfId="4" applyNumberFormat="1" applyFont="1" applyFill="1" applyBorder="1" applyAlignment="1" applyProtection="1">
      <alignment horizontal="center" vertical="center" wrapText="1"/>
    </xf>
    <xf numFmtId="169" fontId="85" fillId="15" borderId="23" xfId="4" applyNumberFormat="1" applyFont="1" applyFill="1" applyBorder="1" applyAlignment="1" applyProtection="1">
      <alignment horizontal="center" vertical="center" wrapText="1"/>
    </xf>
    <xf numFmtId="169" fontId="85" fillId="15" borderId="31" xfId="4" applyNumberFormat="1" applyFont="1" applyFill="1" applyBorder="1" applyAlignment="1" applyProtection="1">
      <alignment horizontal="center" vertical="center" wrapText="1"/>
    </xf>
    <xf numFmtId="169" fontId="84" fillId="8" borderId="0" xfId="4" applyNumberFormat="1" applyFont="1" applyFill="1" applyBorder="1" applyAlignment="1" applyProtection="1">
      <alignment horizontal="left" vertical="top"/>
    </xf>
    <xf numFmtId="167" fontId="9" fillId="8" borderId="0" xfId="0" applyFont="1" applyFill="1" applyAlignment="1">
      <alignment horizontal="left" vertical="center"/>
    </xf>
    <xf numFmtId="169" fontId="84" fillId="8" borderId="21" xfId="4" applyNumberFormat="1" applyFont="1" applyFill="1" applyBorder="1" applyAlignment="1" applyProtection="1">
      <alignment horizontal="left" vertical="top"/>
    </xf>
    <xf numFmtId="167" fontId="108" fillId="8" borderId="0" xfId="0" applyFont="1" applyFill="1" applyAlignment="1">
      <alignment horizontal="right" vertical="center"/>
    </xf>
    <xf numFmtId="167" fontId="108" fillId="16" borderId="36" xfId="0" applyFont="1" applyFill="1" applyBorder="1" applyAlignment="1">
      <alignment horizontal="center" vertical="center" wrapText="1"/>
    </xf>
    <xf numFmtId="167" fontId="108" fillId="16" borderId="37" xfId="0" applyFont="1" applyFill="1" applyBorder="1" applyAlignment="1">
      <alignment horizontal="center" vertical="center" wrapText="1"/>
    </xf>
    <xf numFmtId="167" fontId="108" fillId="16" borderId="38" xfId="0" applyFont="1" applyFill="1" applyBorder="1" applyAlignment="1">
      <alignment horizontal="center" vertical="center" wrapText="1"/>
    </xf>
    <xf numFmtId="169" fontId="85" fillId="15" borderId="32" xfId="4" applyNumberFormat="1" applyFont="1" applyFill="1" applyBorder="1" applyAlignment="1" applyProtection="1">
      <alignment horizontal="center" vertical="center" wrapText="1"/>
    </xf>
    <xf numFmtId="169" fontId="85" fillId="15" borderId="0" xfId="4" applyNumberFormat="1" applyFont="1" applyFill="1" applyBorder="1" applyAlignment="1" applyProtection="1">
      <alignment horizontal="center" vertical="center" wrapText="1"/>
    </xf>
    <xf numFmtId="169" fontId="85" fillId="15" borderId="33" xfId="4" applyNumberFormat="1" applyFont="1" applyFill="1" applyBorder="1" applyAlignment="1" applyProtection="1">
      <alignment horizontal="center" vertical="center" wrapText="1"/>
    </xf>
    <xf numFmtId="169" fontId="85" fillId="15" borderId="34" xfId="4" applyNumberFormat="1" applyFont="1" applyFill="1" applyBorder="1" applyAlignment="1" applyProtection="1">
      <alignment horizontal="center" vertical="center" wrapText="1"/>
    </xf>
    <xf numFmtId="169" fontId="85" fillId="15" borderId="21" xfId="4" applyNumberFormat="1" applyFont="1" applyFill="1" applyBorder="1" applyAlignment="1" applyProtection="1">
      <alignment horizontal="center" vertical="center" wrapText="1"/>
    </xf>
    <xf numFmtId="169" fontId="85" fillId="15" borderId="35" xfId="4" applyNumberFormat="1" applyFont="1" applyFill="1" applyBorder="1" applyAlignment="1" applyProtection="1">
      <alignment horizontal="center" vertical="center" wrapText="1"/>
    </xf>
    <xf numFmtId="167" fontId="78" fillId="0" borderId="0" xfId="0" applyFont="1" applyAlignment="1">
      <alignment horizontal="left" vertical="center"/>
    </xf>
    <xf numFmtId="171" fontId="68" fillId="0" borderId="11" xfId="0" applyNumberFormat="1" applyFont="1" applyBorder="1" applyAlignment="1">
      <alignment horizontal="right" vertical="center"/>
    </xf>
    <xf numFmtId="171" fontId="68" fillId="0" borderId="22" xfId="0" applyNumberFormat="1" applyFont="1" applyBorder="1" applyAlignment="1">
      <alignment horizontal="right" vertical="center"/>
    </xf>
    <xf numFmtId="169" fontId="108" fillId="0" borderId="23" xfId="4" applyNumberFormat="1" applyFont="1" applyBorder="1" applyAlignment="1" applyProtection="1">
      <alignment horizontal="left" vertical="top"/>
    </xf>
    <xf numFmtId="169" fontId="108" fillId="0" borderId="15" xfId="4" applyNumberFormat="1" applyFont="1" applyBorder="1" applyAlignment="1" applyProtection="1">
      <alignment horizontal="left" vertical="top"/>
    </xf>
    <xf numFmtId="169" fontId="108" fillId="0" borderId="23" xfId="4" applyNumberFormat="1" applyFont="1" applyBorder="1" applyAlignment="1" applyProtection="1">
      <alignment horizontal="right" vertical="top"/>
    </xf>
    <xf numFmtId="169" fontId="108" fillId="0" borderId="0" xfId="4" applyNumberFormat="1" applyFont="1" applyAlignment="1" applyProtection="1">
      <alignment horizontal="right" vertical="center"/>
    </xf>
    <xf numFmtId="14" fontId="118" fillId="17" borderId="42" xfId="0" applyNumberFormat="1" applyFont="1" applyFill="1" applyBorder="1" applyAlignment="1">
      <alignment horizontal="center" vertical="center"/>
    </xf>
    <xf numFmtId="14" fontId="117" fillId="17" borderId="43" xfId="0" applyNumberFormat="1" applyFont="1" applyFill="1" applyBorder="1" applyAlignment="1">
      <alignment horizontal="center" vertical="center"/>
    </xf>
    <xf numFmtId="167" fontId="97" fillId="11" borderId="11" xfId="0" applyFont="1" applyFill="1" applyBorder="1" applyAlignment="1">
      <alignment horizontal="left"/>
    </xf>
    <xf numFmtId="167" fontId="97" fillId="11" borderId="15" xfId="0" applyFont="1" applyFill="1" applyBorder="1" applyAlignment="1">
      <alignment horizontal="left"/>
    </xf>
    <xf numFmtId="167" fontId="97" fillId="11" borderId="22" xfId="0" applyFont="1" applyFill="1" applyBorder="1" applyAlignment="1">
      <alignment horizontal="left"/>
    </xf>
    <xf numFmtId="177" fontId="107" fillId="11" borderId="11" xfId="0" applyNumberFormat="1" applyFont="1" applyFill="1" applyBorder="1" applyAlignment="1">
      <alignment horizontal="left" vertical="center"/>
    </xf>
    <xf numFmtId="177" fontId="107" fillId="11" borderId="22" xfId="0" applyNumberFormat="1" applyFont="1" applyFill="1" applyBorder="1" applyAlignment="1">
      <alignment horizontal="left" vertical="center"/>
    </xf>
    <xf numFmtId="171" fontId="65" fillId="0" borderId="0" xfId="0" applyNumberFormat="1" applyFont="1" applyAlignment="1">
      <alignment horizontal="right" vertical="center"/>
    </xf>
    <xf numFmtId="171" fontId="65" fillId="0" borderId="33" xfId="0" applyNumberFormat="1" applyFont="1" applyBorder="1" applyAlignment="1">
      <alignment horizontal="right" vertical="center"/>
    </xf>
    <xf numFmtId="167" fontId="97" fillId="11" borderId="11" xfId="0" applyFont="1" applyFill="1" applyBorder="1" applyAlignment="1">
      <alignment horizontal="left" vertical="center"/>
    </xf>
    <xf numFmtId="167" fontId="97" fillId="11" borderId="15" xfId="0" applyFont="1" applyFill="1" applyBorder="1" applyAlignment="1">
      <alignment horizontal="left" vertical="center"/>
    </xf>
    <xf numFmtId="167" fontId="97" fillId="11" borderId="22" xfId="0" applyFont="1" applyFill="1" applyBorder="1" applyAlignment="1">
      <alignment horizontal="left" vertical="center"/>
    </xf>
    <xf numFmtId="169" fontId="109" fillId="17" borderId="30" xfId="4" applyNumberFormat="1" applyFont="1" applyFill="1" applyBorder="1" applyAlignment="1" applyProtection="1">
      <alignment horizontal="center" vertical="center" wrapText="1"/>
    </xf>
    <xf numFmtId="169" fontId="93" fillId="17" borderId="23" xfId="4" applyNumberFormat="1" applyFont="1" applyFill="1" applyBorder="1" applyAlignment="1" applyProtection="1">
      <alignment horizontal="center" vertical="center" wrapText="1"/>
    </xf>
    <xf numFmtId="169" fontId="93" fillId="17" borderId="31" xfId="4" applyNumberFormat="1" applyFont="1" applyFill="1" applyBorder="1" applyAlignment="1" applyProtection="1">
      <alignment horizontal="center" vertical="center" wrapText="1"/>
    </xf>
    <xf numFmtId="169" fontId="93" fillId="17" borderId="32" xfId="4" applyNumberFormat="1" applyFont="1" applyFill="1" applyBorder="1" applyAlignment="1" applyProtection="1">
      <alignment horizontal="center" vertical="center" wrapText="1"/>
    </xf>
    <xf numFmtId="169" fontId="93" fillId="17" borderId="0" xfId="4" applyNumberFormat="1" applyFont="1" applyFill="1" applyBorder="1" applyAlignment="1" applyProtection="1">
      <alignment horizontal="center" vertical="center" wrapText="1"/>
    </xf>
    <xf numFmtId="169" fontId="93" fillId="17" borderId="33" xfId="4" applyNumberFormat="1" applyFont="1" applyFill="1" applyBorder="1" applyAlignment="1" applyProtection="1">
      <alignment horizontal="center" vertical="center" wrapText="1"/>
    </xf>
    <xf numFmtId="169" fontId="93" fillId="17" borderId="34" xfId="4" applyNumberFormat="1" applyFont="1" applyFill="1" applyBorder="1" applyAlignment="1" applyProtection="1">
      <alignment horizontal="center" vertical="center" wrapText="1"/>
    </xf>
    <xf numFmtId="169" fontId="93" fillId="17" borderId="21" xfId="4" applyNumberFormat="1" applyFont="1" applyFill="1" applyBorder="1" applyAlignment="1" applyProtection="1">
      <alignment horizontal="center" vertical="center" wrapText="1"/>
    </xf>
    <xf numFmtId="169" fontId="93" fillId="17" borderId="35" xfId="4" applyNumberFormat="1" applyFont="1" applyFill="1" applyBorder="1" applyAlignment="1" applyProtection="1">
      <alignment horizontal="center" vertical="center" wrapText="1"/>
    </xf>
    <xf numFmtId="166" fontId="70" fillId="10" borderId="6" xfId="0" applyNumberFormat="1" applyFont="1" applyFill="1" applyBorder="1" applyAlignment="1">
      <alignment horizontal="center" vertical="center"/>
    </xf>
    <xf numFmtId="166" fontId="70" fillId="10" borderId="1" xfId="0" applyNumberFormat="1" applyFont="1" applyFill="1" applyBorder="1" applyAlignment="1">
      <alignment horizontal="center" vertical="center"/>
    </xf>
    <xf numFmtId="166" fontId="63" fillId="2" borderId="5" xfId="0" applyNumberFormat="1" applyFont="1" applyFill="1" applyBorder="1" applyAlignment="1">
      <alignment horizontal="left" vertical="center"/>
    </xf>
    <xf numFmtId="171" fontId="31" fillId="12" borderId="28" xfId="0" applyNumberFormat="1" applyFont="1" applyFill="1" applyBorder="1" applyAlignment="1">
      <alignment horizontal="left" vertical="center"/>
    </xf>
    <xf numFmtId="171" fontId="31" fillId="12" borderId="29" xfId="0" applyNumberFormat="1" applyFont="1" applyFill="1" applyBorder="1" applyAlignment="1">
      <alignment horizontal="left" vertical="center"/>
    </xf>
    <xf numFmtId="171" fontId="31" fillId="12" borderId="11" xfId="0" applyNumberFormat="1" applyFont="1" applyFill="1" applyBorder="1" applyAlignment="1">
      <alignment horizontal="left" vertical="center"/>
    </xf>
    <xf numFmtId="171" fontId="31" fillId="12" borderId="22" xfId="0" applyNumberFormat="1" applyFont="1" applyFill="1" applyBorder="1" applyAlignment="1">
      <alignment horizontal="left" vertical="center"/>
    </xf>
    <xf numFmtId="167" fontId="97" fillId="11" borderId="11" xfId="0" quotePrefix="1" applyFont="1" applyFill="1" applyBorder="1" applyAlignment="1">
      <alignment horizontal="left"/>
    </xf>
    <xf numFmtId="169" fontId="108" fillId="8" borderId="23" xfId="4" applyNumberFormat="1" applyFont="1" applyFill="1" applyBorder="1" applyAlignment="1" applyProtection="1">
      <alignment horizontal="left" vertical="top"/>
    </xf>
  </cellXfs>
  <cellStyles count="6">
    <cellStyle name="Akzent1" xfId="5" builtinId="29"/>
    <cellStyle name="Euro" xfId="2" xr:uid="{00000000-0005-0000-0000-000000000000}"/>
    <cellStyle name="Komma" xfId="1" builtinId="3"/>
    <cellStyle name="Prozent" xfId="3" builtinId="5"/>
    <cellStyle name="Standard" xfId="0" builtinId="0"/>
    <cellStyle name="Währung" xfId="4" builtinId="4"/>
  </cellStyles>
  <dxfs count="23">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ont>
        <b/>
        <i val="0"/>
        <condense val="0"/>
        <extend val="0"/>
        <color indexed="62"/>
      </font>
      <fill>
        <patternFill patternType="none">
          <bgColor indexed="65"/>
        </patternFill>
      </fill>
    </dxf>
    <dxf>
      <fill>
        <patternFill>
          <bgColor theme="6" tint="0.39994506668294322"/>
        </patternFill>
      </fill>
    </dxf>
    <dxf>
      <fill>
        <patternFill>
          <bgColor theme="0" tint="-0.14996795556505021"/>
        </patternFill>
      </fill>
    </dxf>
    <dxf>
      <fill>
        <patternFill>
          <bgColor theme="6" tint="0.39994506668294322"/>
        </patternFill>
      </fill>
    </dxf>
    <dxf>
      <fill>
        <patternFill>
          <bgColor theme="0" tint="-0.14996795556505021"/>
        </patternFill>
      </fill>
    </dxf>
    <dxf>
      <font>
        <b/>
        <i val="0"/>
        <color rgb="FF002060"/>
      </font>
    </dxf>
    <dxf>
      <font>
        <b/>
        <i val="0"/>
        <color rgb="FF006666"/>
      </font>
    </dxf>
    <dxf>
      <font>
        <color theme="0" tint="-0.14996795556505021"/>
      </font>
    </dxf>
    <dxf>
      <font>
        <b/>
        <i val="0"/>
        <color rgb="FFFF0000"/>
      </font>
      <fill>
        <patternFill>
          <bgColor rgb="FFFF0000"/>
        </patternFill>
      </fill>
    </dxf>
    <dxf>
      <font>
        <color theme="0"/>
      </font>
      <fill>
        <patternFill>
          <bgColor theme="0"/>
        </patternFill>
      </fill>
    </dxf>
    <dxf>
      <font>
        <b/>
        <i val="0"/>
        <color rgb="FF002060"/>
      </font>
    </dxf>
    <dxf>
      <font>
        <b/>
        <i val="0"/>
        <color rgb="FF006666"/>
      </font>
    </dxf>
    <dxf>
      <font>
        <color theme="0" tint="-0.14996795556505021"/>
      </font>
    </dxf>
  </dxfs>
  <tableStyles count="0" defaultTableStyle="TableStyleMedium2" defaultPivotStyle="PivotStyleLight16"/>
  <colors>
    <mruColors>
      <color rgb="FF006666"/>
      <color rgb="FF006600"/>
      <color rgb="FF660066"/>
      <color rgb="FFFFFFCC"/>
      <color rgb="FFFFD9D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C000"/>
    <pageSetUpPr autoPageBreaks="0"/>
  </sheetPr>
  <dimension ref="A1:L187"/>
  <sheetViews>
    <sheetView showGridLines="0" tabSelected="1" workbookViewId="0">
      <selection activeCell="C2" sqref="C2:D2"/>
    </sheetView>
  </sheetViews>
  <sheetFormatPr baseColWidth="10" defaultColWidth="9.77734375" defaultRowHeight="15.4"/>
  <cols>
    <col min="1" max="1" width="1.5546875" style="34" customWidth="1"/>
    <col min="2" max="2" width="3.109375" style="230" customWidth="1"/>
    <col min="3" max="3" width="8.5546875" style="34" customWidth="1"/>
    <col min="4" max="4" width="12.5546875" style="34" customWidth="1"/>
    <col min="5" max="5" width="2.5546875" style="34" customWidth="1"/>
    <col min="6" max="6" width="12.5546875" style="35" customWidth="1"/>
    <col min="7" max="7" width="2.5546875" style="35" customWidth="1"/>
    <col min="8" max="8" width="13.5546875" style="36" customWidth="1"/>
    <col min="9" max="9" width="14.5546875" style="37" customWidth="1"/>
    <col min="10" max="10" width="2.5546875" style="231" customWidth="1"/>
    <col min="11" max="12" width="14.109375" style="34" hidden="1" customWidth="1"/>
    <col min="13" max="13" width="2.5546875" style="34" customWidth="1"/>
    <col min="14" max="16384" width="9.77734375" style="34"/>
  </cols>
  <sheetData>
    <row r="1" spans="1:12" s="5" customFormat="1" ht="5.0999999999999996" customHeight="1">
      <c r="A1" s="80"/>
      <c r="B1" s="196"/>
      <c r="C1" s="1"/>
      <c r="D1" s="1"/>
      <c r="E1" s="1"/>
      <c r="F1" s="2"/>
      <c r="G1" s="2"/>
      <c r="H1" s="3"/>
      <c r="I1" s="4"/>
      <c r="J1" s="197"/>
      <c r="K1" s="198"/>
      <c r="L1" s="198"/>
    </row>
    <row r="2" spans="1:12" s="5" customFormat="1" ht="22.5" customHeight="1">
      <c r="A2" s="99"/>
      <c r="B2" s="100" t="s">
        <v>89</v>
      </c>
      <c r="C2" s="266">
        <v>250000</v>
      </c>
      <c r="D2" s="266"/>
      <c r="E2" s="100" t="s">
        <v>89</v>
      </c>
      <c r="F2" s="81">
        <v>3.5000000000000003E-2</v>
      </c>
      <c r="G2" s="100" t="s">
        <v>89</v>
      </c>
      <c r="H2" s="94">
        <v>49856</v>
      </c>
      <c r="I2" s="82" t="s">
        <v>100</v>
      </c>
      <c r="J2" s="100" t="s">
        <v>89</v>
      </c>
    </row>
    <row r="3" spans="1:12" s="5" customFormat="1" ht="10.15" customHeight="1">
      <c r="A3" s="99"/>
      <c r="B3" s="199"/>
      <c r="C3" s="200"/>
      <c r="D3" s="200"/>
      <c r="E3" s="200"/>
      <c r="F3" s="76"/>
      <c r="G3" s="76"/>
      <c r="H3" s="201"/>
      <c r="I3" s="97"/>
      <c r="J3" s="100"/>
    </row>
    <row r="4" spans="1:12" s="5" customFormat="1" ht="15" customHeight="1">
      <c r="A4" s="1"/>
      <c r="B4" s="100" t="s">
        <v>89</v>
      </c>
      <c r="C4" s="232" t="s">
        <v>62</v>
      </c>
      <c r="D4" s="203"/>
      <c r="E4" s="203"/>
      <c r="F4" s="84"/>
      <c r="G4" s="84"/>
      <c r="H4" s="204" t="s">
        <v>92</v>
      </c>
      <c r="I4" s="233">
        <v>46082</v>
      </c>
      <c r="J4" s="100" t="s">
        <v>89</v>
      </c>
    </row>
    <row r="5" spans="1:12" s="5" customFormat="1" ht="15" customHeight="1">
      <c r="A5" s="99"/>
      <c r="B5" s="205"/>
      <c r="C5" s="202" t="s">
        <v>42</v>
      </c>
      <c r="D5" s="274" t="s">
        <v>82</v>
      </c>
      <c r="E5" s="274"/>
      <c r="F5" s="275"/>
      <c r="G5" s="206"/>
      <c r="H5" s="204" t="s">
        <v>67</v>
      </c>
      <c r="I5" s="85">
        <v>1000</v>
      </c>
      <c r="J5" s="100" t="s">
        <v>89</v>
      </c>
    </row>
    <row r="6" spans="1:12" s="5" customFormat="1" ht="15" customHeight="1">
      <c r="A6" s="1"/>
      <c r="B6" s="196"/>
      <c r="C6" s="207" t="s">
        <v>40</v>
      </c>
      <c r="D6" s="273" t="s">
        <v>41</v>
      </c>
      <c r="E6" s="273"/>
      <c r="F6" s="273"/>
      <c r="G6" s="113"/>
      <c r="H6" s="204" t="s">
        <v>68</v>
      </c>
      <c r="I6" s="86">
        <v>0.01</v>
      </c>
      <c r="J6" s="100" t="s">
        <v>89</v>
      </c>
    </row>
    <row r="7" spans="1:12" s="5" customFormat="1" ht="15" customHeight="1">
      <c r="A7" s="1"/>
      <c r="B7" s="196"/>
      <c r="C7" s="208" t="s">
        <v>43</v>
      </c>
      <c r="D7" s="273" t="s">
        <v>81</v>
      </c>
      <c r="E7" s="273"/>
      <c r="F7" s="273"/>
      <c r="G7" s="209"/>
      <c r="H7" s="210" t="s">
        <v>69</v>
      </c>
      <c r="I7" s="88">
        <v>0</v>
      </c>
      <c r="J7" s="100" t="s">
        <v>89</v>
      </c>
    </row>
    <row r="8" spans="1:12" s="5" customFormat="1" ht="8.1" customHeight="1" thickBot="1">
      <c r="A8" s="1"/>
      <c r="B8" s="196"/>
      <c r="C8" s="11"/>
      <c r="D8" s="11"/>
      <c r="E8" s="11"/>
      <c r="F8" s="12"/>
      <c r="G8" s="12"/>
      <c r="H8" s="8"/>
      <c r="I8" s="13"/>
      <c r="J8" s="100"/>
    </row>
    <row r="9" spans="1:12" s="5" customFormat="1" ht="15.75" customHeight="1" thickBot="1">
      <c r="A9" s="1"/>
      <c r="B9" s="211">
        <f>COUNTIF(B10:B20,"y")</f>
        <v>1</v>
      </c>
      <c r="C9" s="249" t="s">
        <v>7</v>
      </c>
      <c r="D9" s="268" t="s">
        <v>8</v>
      </c>
      <c r="E9" s="269"/>
      <c r="F9" s="268" t="s">
        <v>0</v>
      </c>
      <c r="G9" s="269"/>
      <c r="H9" s="250" t="s">
        <v>5</v>
      </c>
      <c r="I9" s="251" t="s">
        <v>9</v>
      </c>
      <c r="J9" s="100"/>
      <c r="K9" s="212" t="s">
        <v>29</v>
      </c>
      <c r="L9" s="212" t="s">
        <v>44</v>
      </c>
    </row>
    <row r="10" spans="1:12" s="5" customFormat="1" ht="15">
      <c r="A10" s="1"/>
      <c r="B10" s="83" t="s">
        <v>28</v>
      </c>
      <c r="C10" s="252">
        <f>YEAR(I4)</f>
        <v>2026</v>
      </c>
      <c r="D10" s="153">
        <f>+'2026'!$E$21</f>
        <v>9000</v>
      </c>
      <c r="E10" s="154"/>
      <c r="F10" s="155">
        <f>+'2026'!$F$21</f>
        <v>-6613.56</v>
      </c>
      <c r="G10" s="156"/>
      <c r="H10" s="157">
        <f>+'2026'!$G$21</f>
        <v>2386.44</v>
      </c>
      <c r="I10" s="253">
        <f>+'2026'!$I$6</f>
        <v>-250613.56</v>
      </c>
      <c r="J10" s="100" t="s">
        <v>89</v>
      </c>
      <c r="K10" s="213">
        <f>IF(B10="y",+'2026'!$I$5,0)</f>
        <v>-252737.92000000001</v>
      </c>
      <c r="L10" s="213">
        <f>IF(B10="y",+'2026'!$I$6,0)</f>
        <v>-250613.56</v>
      </c>
    </row>
    <row r="11" spans="1:12" s="5" customFormat="1" ht="15">
      <c r="A11" s="1"/>
      <c r="B11" s="83" t="s">
        <v>27</v>
      </c>
      <c r="C11" s="252">
        <f>+C10+1</f>
        <v>2027</v>
      </c>
      <c r="D11" s="153">
        <f>+'2027'!$E$21</f>
        <v>12000</v>
      </c>
      <c r="E11" s="154"/>
      <c r="F11" s="155">
        <f>+'2027'!$F$21</f>
        <v>-8697.34</v>
      </c>
      <c r="G11" s="156"/>
      <c r="H11" s="157">
        <f>+'2027'!$G$21</f>
        <v>3302.66</v>
      </c>
      <c r="I11" s="253">
        <f>+'2027'!$I$6</f>
        <v>-246697.34</v>
      </c>
      <c r="J11" s="100" t="s">
        <v>89</v>
      </c>
      <c r="K11" s="213">
        <f>IF(B11="y",+'2027'!$I$5,0)</f>
        <v>0</v>
      </c>
      <c r="L11" s="213">
        <f>IF(B11="y",+'2027'!$I$6,0)</f>
        <v>0</v>
      </c>
    </row>
    <row r="12" spans="1:12" s="5" customFormat="1" ht="15">
      <c r="A12" s="1"/>
      <c r="B12" s="83" t="s">
        <v>27</v>
      </c>
      <c r="C12" s="252">
        <f>+C11+1</f>
        <v>2028</v>
      </c>
      <c r="D12" s="153">
        <f>+'2028'!$E$21</f>
        <v>12000</v>
      </c>
      <c r="E12" s="154"/>
      <c r="F12" s="155">
        <f>+'2028'!$F$21</f>
        <v>-8579.9</v>
      </c>
      <c r="G12" s="156"/>
      <c r="H12" s="157">
        <f>+'2028'!$G$21</f>
        <v>3420.1</v>
      </c>
      <c r="I12" s="253">
        <f>+'2028'!$I$6</f>
        <v>-243277.24</v>
      </c>
      <c r="J12" s="100" t="s">
        <v>89</v>
      </c>
      <c r="K12" s="213">
        <f>IF(B12="y",+'2028'!$I$5,0)</f>
        <v>0</v>
      </c>
      <c r="L12" s="213">
        <f>IF(B12="y",+'2028'!$I$6,0)</f>
        <v>0</v>
      </c>
    </row>
    <row r="13" spans="1:12" s="5" customFormat="1" ht="15">
      <c r="A13" s="1"/>
      <c r="B13" s="83" t="s">
        <v>27</v>
      </c>
      <c r="C13" s="252">
        <f t="shared" ref="C13:C19" si="0">+C12+1</f>
        <v>2029</v>
      </c>
      <c r="D13" s="153">
        <f>+'2029'!$E$21</f>
        <v>12000</v>
      </c>
      <c r="E13" s="154"/>
      <c r="F13" s="155">
        <f>+'2029'!$F$21</f>
        <v>-8458.25</v>
      </c>
      <c r="G13" s="156"/>
      <c r="H13" s="157">
        <f>+'2029'!$G$21</f>
        <v>3541.75</v>
      </c>
      <c r="I13" s="253">
        <f>+'2029'!$I$6</f>
        <v>-239735.49</v>
      </c>
      <c r="J13" s="100" t="s">
        <v>89</v>
      </c>
      <c r="K13" s="213">
        <f>IF(B13="y",+'2029'!$I$5,0)</f>
        <v>0</v>
      </c>
      <c r="L13" s="213">
        <f>IF(B13="y",+'2029'!$I$6,0)</f>
        <v>0</v>
      </c>
    </row>
    <row r="14" spans="1:12" s="5" customFormat="1" ht="15">
      <c r="A14" s="1"/>
      <c r="B14" s="83" t="s">
        <v>27</v>
      </c>
      <c r="C14" s="252">
        <f t="shared" si="0"/>
        <v>2030</v>
      </c>
      <c r="D14" s="153">
        <f>+'2030'!$E$21</f>
        <v>12000</v>
      </c>
      <c r="E14" s="154"/>
      <c r="F14" s="155">
        <f>+'2030'!$F$21</f>
        <v>-8332.2800000000007</v>
      </c>
      <c r="G14" s="156"/>
      <c r="H14" s="157">
        <f>+'2030'!$G$21</f>
        <v>3667.72</v>
      </c>
      <c r="I14" s="253">
        <f>+'2030'!$I$6</f>
        <v>-236067.77</v>
      </c>
      <c r="J14" s="100" t="s">
        <v>89</v>
      </c>
      <c r="K14" s="213">
        <f>IF(B14="y",+'2030'!$I$5,0)</f>
        <v>0</v>
      </c>
      <c r="L14" s="213">
        <f>IF(B14="y",+'2030'!$I$6,0)</f>
        <v>0</v>
      </c>
    </row>
    <row r="15" spans="1:12" s="5" customFormat="1" ht="15">
      <c r="A15" s="1"/>
      <c r="B15" s="83" t="s">
        <v>27</v>
      </c>
      <c r="C15" s="252">
        <f t="shared" si="0"/>
        <v>2031</v>
      </c>
      <c r="D15" s="153">
        <f>+'2031'!$E$21</f>
        <v>12000</v>
      </c>
      <c r="E15" s="154"/>
      <c r="F15" s="155">
        <f>+'2031'!$F$21</f>
        <v>-8201.83</v>
      </c>
      <c r="G15" s="156"/>
      <c r="H15" s="157">
        <f>+'2031'!$G$21</f>
        <v>3798.17</v>
      </c>
      <c r="I15" s="253">
        <f>+'2031'!$I$6</f>
        <v>-232269.6</v>
      </c>
      <c r="J15" s="100" t="s">
        <v>89</v>
      </c>
      <c r="K15" s="213">
        <f>IF(B15="y",+'2031'!$I$5,0)</f>
        <v>0</v>
      </c>
      <c r="L15" s="213">
        <f>IF(B15="y",+'2031'!$I$6,0)</f>
        <v>0</v>
      </c>
    </row>
    <row r="16" spans="1:12" s="5" customFormat="1" ht="15">
      <c r="A16" s="1"/>
      <c r="B16" s="83" t="s">
        <v>27</v>
      </c>
      <c r="C16" s="252">
        <f t="shared" si="0"/>
        <v>2032</v>
      </c>
      <c r="D16" s="153">
        <f>+'2032'!$E$21</f>
        <v>12000</v>
      </c>
      <c r="E16" s="154"/>
      <c r="F16" s="155">
        <f>+'2032'!$F$21</f>
        <v>-8066.73</v>
      </c>
      <c r="G16" s="156"/>
      <c r="H16" s="157">
        <f>+'2032'!$G$21</f>
        <v>3933.27</v>
      </c>
      <c r="I16" s="253">
        <f>+'2032'!$I$6</f>
        <v>-228336.33</v>
      </c>
      <c r="J16" s="100" t="s">
        <v>89</v>
      </c>
      <c r="K16" s="213">
        <f>IF(B16="y",+'2032'!$I$5,0)</f>
        <v>0</v>
      </c>
      <c r="L16" s="213">
        <f>IF(B16="y",+'2032'!$I$6,0)</f>
        <v>0</v>
      </c>
    </row>
    <row r="17" spans="1:12" s="5" customFormat="1" ht="15">
      <c r="A17" s="1"/>
      <c r="B17" s="83" t="s">
        <v>27</v>
      </c>
      <c r="C17" s="252">
        <f t="shared" si="0"/>
        <v>2033</v>
      </c>
      <c r="D17" s="153">
        <f>+'2033'!$E$21</f>
        <v>12000</v>
      </c>
      <c r="E17" s="154"/>
      <c r="F17" s="155">
        <f>+'2033'!$F$21</f>
        <v>-7926.85</v>
      </c>
      <c r="G17" s="156"/>
      <c r="H17" s="157">
        <f>+'2033'!$G$21</f>
        <v>4073.15</v>
      </c>
      <c r="I17" s="253">
        <f>+'2033'!$I$6</f>
        <v>-224263.18</v>
      </c>
      <c r="J17" s="100" t="s">
        <v>89</v>
      </c>
      <c r="K17" s="213">
        <f>IF(B17="y",+'2033'!$I$5,0)</f>
        <v>0</v>
      </c>
      <c r="L17" s="213">
        <f>IF(B17="y",+'2033'!$I$6,0)</f>
        <v>0</v>
      </c>
    </row>
    <row r="18" spans="1:12" s="5" customFormat="1" ht="15">
      <c r="A18" s="1"/>
      <c r="B18" s="83" t="s">
        <v>27</v>
      </c>
      <c r="C18" s="252">
        <f t="shared" si="0"/>
        <v>2034</v>
      </c>
      <c r="D18" s="153">
        <f>+'2034'!$E$21</f>
        <v>12000</v>
      </c>
      <c r="E18" s="154"/>
      <c r="F18" s="155">
        <f>+'2034'!$F$21</f>
        <v>-7781.98</v>
      </c>
      <c r="G18" s="156"/>
      <c r="H18" s="157">
        <f>+'2034'!$G$21</f>
        <v>4218.0200000000004</v>
      </c>
      <c r="I18" s="253">
        <f>+'2034'!$I$6</f>
        <v>-220045.16</v>
      </c>
      <c r="J18" s="100" t="s">
        <v>89</v>
      </c>
      <c r="K18" s="213">
        <f>IF(B18="y",+'2034'!$I$5,0)</f>
        <v>0</v>
      </c>
      <c r="L18" s="213">
        <f>IF(B18="y",+'2034'!$I$6,0)</f>
        <v>0</v>
      </c>
    </row>
    <row r="19" spans="1:12" s="5" customFormat="1" ht="15">
      <c r="A19" s="1"/>
      <c r="B19" s="83" t="s">
        <v>27</v>
      </c>
      <c r="C19" s="252">
        <f t="shared" si="0"/>
        <v>2035</v>
      </c>
      <c r="D19" s="153">
        <f>+'2035'!$E$21</f>
        <v>12000</v>
      </c>
      <c r="E19" s="154"/>
      <c r="F19" s="155">
        <f>+'2035'!$F$21</f>
        <v>-7631.94</v>
      </c>
      <c r="G19" s="156"/>
      <c r="H19" s="157">
        <f>+'2035'!$G$21</f>
        <v>4368.0600000000004</v>
      </c>
      <c r="I19" s="253">
        <f>+'2035'!$I$6</f>
        <v>-215677.1</v>
      </c>
      <c r="J19" s="100" t="s">
        <v>89</v>
      </c>
      <c r="K19" s="213">
        <f>IF(B19="y",+'2035'!$I$5,0)</f>
        <v>0</v>
      </c>
      <c r="L19" s="213">
        <f>IF(B19="y",+'2035'!$I$6,0)</f>
        <v>0</v>
      </c>
    </row>
    <row r="20" spans="1:12" s="5" customFormat="1" thickBot="1">
      <c r="A20" s="1"/>
      <c r="B20" s="83" t="s">
        <v>27</v>
      </c>
      <c r="C20" s="254">
        <f>+C19+1</f>
        <v>2036</v>
      </c>
      <c r="D20" s="255">
        <f>+'2036'!$E$21</f>
        <v>12000</v>
      </c>
      <c r="E20" s="256"/>
      <c r="F20" s="257">
        <f>+'2036'!$F$21</f>
        <v>-7476.6</v>
      </c>
      <c r="G20" s="258"/>
      <c r="H20" s="259">
        <f>+'2036'!$G$21</f>
        <v>4523.3999999999996</v>
      </c>
      <c r="I20" s="260">
        <f>+'2036'!$I$6</f>
        <v>-211153.7</v>
      </c>
      <c r="J20" s="100" t="s">
        <v>89</v>
      </c>
      <c r="K20" s="213">
        <f>IF(B20="y",+'2036'!$I$5,0)</f>
        <v>0</v>
      </c>
      <c r="L20" s="213">
        <f>IF(B20="y",+'2036'!$I$6,0)</f>
        <v>0</v>
      </c>
    </row>
    <row r="21" spans="1:12" s="5" customFormat="1" ht="15.75" thickTop="1" thickBot="1">
      <c r="A21" s="1"/>
      <c r="B21" s="214">
        <f>COUNTIF(B10:B20,"ü")</f>
        <v>0</v>
      </c>
      <c r="C21" s="215"/>
      <c r="D21" s="216">
        <f>SUM(D9:D20)</f>
        <v>129000</v>
      </c>
      <c r="E21" s="217"/>
      <c r="F21" s="218">
        <f>SUM(F9:F20)</f>
        <v>-87767.26</v>
      </c>
      <c r="G21" s="219"/>
      <c r="H21" s="220">
        <f>SUM(H9:H20)</f>
        <v>41232.74</v>
      </c>
      <c r="I21" s="221"/>
      <c r="J21" s="100"/>
    </row>
    <row r="22" spans="1:12" s="5" customFormat="1" ht="9.75" customHeight="1">
      <c r="B22" s="19"/>
      <c r="H22" s="22"/>
      <c r="I22" s="22"/>
      <c r="J22" s="100"/>
    </row>
    <row r="23" spans="1:12" s="5" customFormat="1" ht="17.649999999999999">
      <c r="B23" s="270" t="s">
        <v>25</v>
      </c>
      <c r="C23" s="270"/>
      <c r="D23" s="24"/>
      <c r="E23" s="24"/>
      <c r="F23" s="267" t="s">
        <v>3</v>
      </c>
      <c r="G23" s="267"/>
      <c r="H23" s="267"/>
      <c r="I23" s="77">
        <f>SUM(K9:K21)</f>
        <v>-252737.92000000001</v>
      </c>
      <c r="J23" s="100" t="s">
        <v>89</v>
      </c>
    </row>
    <row r="24" spans="1:12" s="5" customFormat="1" ht="17.649999999999999">
      <c r="A24" s="25"/>
      <c r="B24" s="271">
        <f ca="1">TODAY()</f>
        <v>46096</v>
      </c>
      <c r="C24" s="271"/>
      <c r="F24" s="267" t="s">
        <v>30</v>
      </c>
      <c r="G24" s="267"/>
      <c r="H24" s="267"/>
      <c r="I24" s="78">
        <f>SUM(L9:L21)</f>
        <v>-250613.56</v>
      </c>
      <c r="J24" s="100" t="s">
        <v>89</v>
      </c>
    </row>
    <row r="25" spans="1:12" s="5" customFormat="1" ht="17.649999999999999">
      <c r="A25" s="25"/>
      <c r="B25" s="222"/>
      <c r="F25" s="223"/>
      <c r="G25" s="223"/>
      <c r="H25" s="223"/>
      <c r="I25" s="223"/>
      <c r="J25" s="100"/>
    </row>
    <row r="26" spans="1:12" s="5" customFormat="1" ht="17.25">
      <c r="A26" s="25"/>
      <c r="B26" s="222"/>
      <c r="C26" s="263" t="s">
        <v>26</v>
      </c>
      <c r="D26" s="263"/>
      <c r="E26" s="263"/>
      <c r="F26" s="79">
        <f>-F21*0.4431</f>
        <v>38889.67</v>
      </c>
      <c r="G26" s="264" t="s">
        <v>72</v>
      </c>
      <c r="H26" s="264"/>
      <c r="I26" s="264"/>
      <c r="J26" s="100"/>
    </row>
    <row r="27" spans="1:12" s="5" customFormat="1" ht="17.25">
      <c r="A27" s="25"/>
      <c r="E27" s="224"/>
      <c r="F27" s="225">
        <f>+F21+F26</f>
        <v>-48877.59</v>
      </c>
      <c r="G27" s="272" t="s">
        <v>22</v>
      </c>
      <c r="H27" s="272"/>
      <c r="I27" s="272"/>
      <c r="J27" s="87"/>
    </row>
    <row r="28" spans="1:12" s="5" customFormat="1" ht="5.0999999999999996" customHeight="1">
      <c r="A28" s="25"/>
      <c r="B28" s="222"/>
      <c r="D28" s="25"/>
      <c r="E28" s="25"/>
      <c r="F28" s="26"/>
      <c r="G28" s="26"/>
      <c r="H28" s="27"/>
      <c r="I28" s="265" t="s">
        <v>91</v>
      </c>
      <c r="J28" s="226"/>
    </row>
    <row r="29" spans="1:12" s="5" customFormat="1" ht="17.25">
      <c r="A29" s="25"/>
      <c r="B29" s="262" t="s">
        <v>99</v>
      </c>
      <c r="C29" s="262"/>
      <c r="D29" s="262"/>
      <c r="E29" s="25"/>
      <c r="F29" s="26"/>
      <c r="G29" s="26"/>
      <c r="H29" s="27"/>
      <c r="I29" s="265"/>
      <c r="J29" s="226"/>
    </row>
    <row r="30" spans="1:12" s="5" customFormat="1" ht="17.25">
      <c r="A30" s="25"/>
      <c r="B30" s="222"/>
      <c r="C30" s="25"/>
      <c r="D30" s="25"/>
      <c r="E30" s="25"/>
      <c r="F30" s="26"/>
      <c r="G30" s="26"/>
      <c r="H30" s="27"/>
      <c r="I30" s="29"/>
      <c r="J30" s="226"/>
    </row>
    <row r="31" spans="1:12" s="5" customFormat="1" ht="17.25">
      <c r="A31" s="25"/>
      <c r="B31" s="222"/>
      <c r="C31" s="25"/>
      <c r="D31" s="25"/>
      <c r="E31" s="25"/>
      <c r="F31" s="26"/>
      <c r="G31" s="26"/>
      <c r="H31" s="27"/>
      <c r="I31" s="28"/>
      <c r="J31" s="226"/>
    </row>
    <row r="32" spans="1:12" s="5" customFormat="1" ht="17.25">
      <c r="A32" s="25"/>
      <c r="B32" s="222"/>
      <c r="C32" s="25"/>
      <c r="D32" s="25"/>
      <c r="E32" s="25"/>
      <c r="F32" s="26"/>
      <c r="G32" s="26"/>
      <c r="H32" s="27"/>
      <c r="I32" s="28"/>
      <c r="J32" s="227"/>
    </row>
    <row r="33" spans="2:10" s="5" customFormat="1" ht="15">
      <c r="B33" s="19"/>
      <c r="F33" s="7"/>
      <c r="G33" s="7"/>
      <c r="H33" s="8"/>
      <c r="I33" s="13"/>
      <c r="J33" s="227"/>
    </row>
    <row r="34" spans="2:10" s="5" customFormat="1" ht="15">
      <c r="B34" s="19"/>
      <c r="F34" s="7"/>
      <c r="G34" s="7"/>
      <c r="H34" s="8"/>
      <c r="I34" s="13"/>
      <c r="J34" s="227"/>
    </row>
    <row r="35" spans="2:10" s="5" customFormat="1" ht="15">
      <c r="B35" s="19"/>
      <c r="F35" s="7"/>
      <c r="G35" s="7"/>
      <c r="H35" s="8"/>
      <c r="I35" s="13"/>
      <c r="J35" s="227"/>
    </row>
    <row r="36" spans="2:10" s="5" customFormat="1" ht="15">
      <c r="B36" s="19"/>
      <c r="F36" s="7"/>
      <c r="G36" s="7"/>
      <c r="H36" s="8"/>
      <c r="I36" s="13"/>
      <c r="J36" s="227"/>
    </row>
    <row r="37" spans="2:10" s="5" customFormat="1" ht="15">
      <c r="B37" s="19"/>
      <c r="F37" s="7"/>
      <c r="G37" s="7"/>
      <c r="H37" s="8"/>
      <c r="I37" s="13"/>
      <c r="J37" s="227"/>
    </row>
    <row r="38" spans="2:10" s="5" customFormat="1" ht="15">
      <c r="B38" s="19"/>
      <c r="F38" s="7"/>
      <c r="G38" s="7"/>
      <c r="H38" s="8"/>
      <c r="I38" s="13"/>
      <c r="J38" s="227"/>
    </row>
    <row r="39" spans="2:10" s="5" customFormat="1" ht="15">
      <c r="B39" s="19"/>
      <c r="F39" s="7"/>
      <c r="G39" s="7"/>
      <c r="H39" s="8"/>
      <c r="I39" s="13"/>
      <c r="J39" s="227"/>
    </row>
    <row r="40" spans="2:10" s="5" customFormat="1" ht="15">
      <c r="B40" s="19"/>
      <c r="F40" s="7"/>
      <c r="G40" s="7"/>
      <c r="H40" s="8"/>
      <c r="I40" s="13"/>
      <c r="J40" s="227"/>
    </row>
    <row r="41" spans="2:10" s="5" customFormat="1" ht="15">
      <c r="B41" s="19"/>
      <c r="F41" s="7"/>
      <c r="G41" s="7"/>
      <c r="H41" s="8"/>
      <c r="I41" s="13"/>
      <c r="J41" s="227"/>
    </row>
    <row r="42" spans="2:10" s="5" customFormat="1" ht="15">
      <c r="B42" s="19"/>
      <c r="F42" s="7"/>
      <c r="G42" s="7"/>
      <c r="H42" s="8"/>
      <c r="I42" s="13"/>
      <c r="J42" s="227"/>
    </row>
    <row r="43" spans="2:10" s="5" customFormat="1" ht="15">
      <c r="B43" s="19"/>
      <c r="F43" s="7"/>
      <c r="G43" s="7"/>
      <c r="H43" s="8"/>
      <c r="I43" s="13"/>
      <c r="J43" s="227"/>
    </row>
    <row r="44" spans="2:10" s="5" customFormat="1" ht="15">
      <c r="B44" s="19"/>
      <c r="F44" s="7"/>
      <c r="G44" s="7"/>
      <c r="H44" s="8"/>
      <c r="I44" s="13"/>
      <c r="J44" s="227"/>
    </row>
    <row r="45" spans="2:10" s="5" customFormat="1" ht="15">
      <c r="B45" s="19"/>
      <c r="F45" s="7"/>
      <c r="G45" s="7"/>
      <c r="H45" s="8"/>
      <c r="I45" s="13"/>
      <c r="J45" s="227"/>
    </row>
    <row r="46" spans="2:10" s="5" customFormat="1" ht="15">
      <c r="B46" s="19"/>
      <c r="F46" s="7"/>
      <c r="G46" s="7"/>
      <c r="H46" s="8"/>
      <c r="I46" s="13"/>
      <c r="J46" s="227"/>
    </row>
    <row r="47" spans="2:10" s="5" customFormat="1" ht="15">
      <c r="B47" s="19"/>
      <c r="F47" s="7"/>
      <c r="G47" s="7"/>
      <c r="H47" s="8"/>
      <c r="I47" s="13"/>
      <c r="J47" s="227"/>
    </row>
    <row r="48" spans="2:10" s="5" customFormat="1" ht="15">
      <c r="B48" s="19"/>
      <c r="F48" s="7"/>
      <c r="G48" s="7"/>
      <c r="H48" s="8"/>
      <c r="I48" s="13"/>
      <c r="J48" s="227"/>
    </row>
    <row r="49" spans="2:10" s="5" customFormat="1" ht="15">
      <c r="B49" s="19"/>
      <c r="F49" s="7"/>
      <c r="G49" s="7"/>
      <c r="H49" s="8"/>
      <c r="I49" s="13"/>
      <c r="J49" s="227"/>
    </row>
    <row r="50" spans="2:10" s="5" customFormat="1" ht="15">
      <c r="B50" s="19"/>
      <c r="F50" s="7"/>
      <c r="G50" s="7"/>
      <c r="H50" s="8"/>
      <c r="I50" s="13"/>
      <c r="J50" s="227"/>
    </row>
    <row r="51" spans="2:10" s="5" customFormat="1" ht="15">
      <c r="B51" s="19"/>
      <c r="F51" s="7"/>
      <c r="G51" s="7"/>
      <c r="H51" s="8"/>
      <c r="I51" s="13"/>
      <c r="J51" s="227"/>
    </row>
    <row r="52" spans="2:10" s="5" customFormat="1" ht="15">
      <c r="B52" s="19"/>
      <c r="F52" s="7"/>
      <c r="G52" s="7"/>
      <c r="H52" s="8"/>
      <c r="I52" s="13"/>
      <c r="J52" s="227"/>
    </row>
    <row r="53" spans="2:10" s="5" customFormat="1" ht="15">
      <c r="B53" s="19"/>
      <c r="F53" s="7"/>
      <c r="G53" s="7"/>
      <c r="H53" s="8"/>
      <c r="I53" s="13"/>
      <c r="J53" s="227"/>
    </row>
    <row r="54" spans="2:10" s="5" customFormat="1" ht="15">
      <c r="B54" s="19"/>
      <c r="F54" s="7"/>
      <c r="G54" s="7"/>
      <c r="H54" s="8"/>
      <c r="I54" s="13"/>
      <c r="J54" s="227"/>
    </row>
    <row r="55" spans="2:10" s="5" customFormat="1" ht="15">
      <c r="B55" s="19"/>
      <c r="F55" s="7"/>
      <c r="G55" s="7"/>
      <c r="H55" s="8"/>
      <c r="I55" s="13"/>
      <c r="J55" s="227"/>
    </row>
    <row r="56" spans="2:10" s="5" customFormat="1" ht="15">
      <c r="B56" s="19"/>
      <c r="F56" s="7"/>
      <c r="G56" s="7"/>
      <c r="H56" s="8"/>
      <c r="I56" s="13"/>
      <c r="J56" s="227"/>
    </row>
    <row r="57" spans="2:10" s="5" customFormat="1" ht="15">
      <c r="B57" s="19"/>
      <c r="F57" s="7"/>
      <c r="G57" s="7"/>
      <c r="H57" s="8"/>
      <c r="I57" s="13"/>
      <c r="J57" s="227"/>
    </row>
    <row r="58" spans="2:10" s="5" customFormat="1" ht="15">
      <c r="B58" s="19"/>
      <c r="F58" s="7"/>
      <c r="G58" s="7"/>
      <c r="H58" s="8"/>
      <c r="I58" s="13"/>
      <c r="J58" s="227"/>
    </row>
    <row r="59" spans="2:10" s="5" customFormat="1" ht="15">
      <c r="B59" s="19"/>
      <c r="F59" s="7"/>
      <c r="G59" s="7"/>
      <c r="H59" s="8"/>
      <c r="I59" s="13"/>
      <c r="J59" s="227"/>
    </row>
    <row r="60" spans="2:10" s="5" customFormat="1" ht="15">
      <c r="B60" s="19"/>
      <c r="F60" s="7"/>
      <c r="G60" s="7"/>
      <c r="H60" s="8"/>
      <c r="I60" s="13"/>
      <c r="J60" s="227"/>
    </row>
    <row r="61" spans="2:10" s="5" customFormat="1" ht="15">
      <c r="B61" s="19"/>
      <c r="F61" s="7"/>
      <c r="G61" s="7"/>
      <c r="H61" s="8"/>
      <c r="I61" s="13"/>
      <c r="J61" s="227"/>
    </row>
    <row r="62" spans="2:10" s="5" customFormat="1" ht="15">
      <c r="B62" s="19"/>
      <c r="F62" s="7"/>
      <c r="G62" s="7"/>
      <c r="H62" s="8"/>
      <c r="I62" s="13"/>
      <c r="J62" s="227"/>
    </row>
    <row r="63" spans="2:10" s="5" customFormat="1" ht="15">
      <c r="B63" s="19"/>
      <c r="F63" s="7"/>
      <c r="G63" s="7"/>
      <c r="H63" s="8"/>
      <c r="I63" s="13"/>
      <c r="J63" s="227"/>
    </row>
    <row r="64" spans="2:10" s="5" customFormat="1" ht="15">
      <c r="B64" s="19"/>
      <c r="F64" s="7"/>
      <c r="G64" s="7"/>
      <c r="H64" s="8"/>
      <c r="I64" s="13"/>
      <c r="J64" s="227"/>
    </row>
    <row r="65" spans="2:10" s="5" customFormat="1" ht="15">
      <c r="B65" s="19"/>
      <c r="F65" s="7"/>
      <c r="G65" s="7"/>
      <c r="H65" s="8"/>
      <c r="I65" s="13"/>
      <c r="J65" s="227"/>
    </row>
    <row r="66" spans="2:10" s="5" customFormat="1" ht="15">
      <c r="B66" s="19"/>
      <c r="F66" s="7"/>
      <c r="G66" s="7"/>
      <c r="H66" s="8"/>
      <c r="I66" s="13"/>
      <c r="J66" s="227"/>
    </row>
    <row r="67" spans="2:10" s="5" customFormat="1" ht="15">
      <c r="B67" s="19"/>
      <c r="F67" s="7"/>
      <c r="G67" s="7"/>
      <c r="H67" s="8"/>
      <c r="I67" s="13"/>
      <c r="J67" s="227"/>
    </row>
    <row r="68" spans="2:10" s="5" customFormat="1" ht="15">
      <c r="B68" s="19"/>
      <c r="F68" s="7"/>
      <c r="G68" s="7"/>
      <c r="H68" s="8"/>
      <c r="I68" s="13"/>
      <c r="J68" s="227"/>
    </row>
    <row r="69" spans="2:10" s="5" customFormat="1" ht="15">
      <c r="B69" s="19"/>
      <c r="F69" s="7"/>
      <c r="G69" s="7"/>
      <c r="H69" s="8"/>
      <c r="I69" s="13"/>
      <c r="J69" s="227"/>
    </row>
    <row r="70" spans="2:10" s="5" customFormat="1" ht="15">
      <c r="B70" s="19"/>
      <c r="F70" s="7"/>
      <c r="G70" s="7"/>
      <c r="H70" s="8"/>
      <c r="I70" s="13"/>
      <c r="J70" s="227"/>
    </row>
    <row r="71" spans="2:10" s="5" customFormat="1" ht="15">
      <c r="B71" s="19"/>
      <c r="F71" s="7"/>
      <c r="G71" s="7"/>
      <c r="H71" s="8"/>
      <c r="I71" s="13"/>
      <c r="J71" s="227"/>
    </row>
    <row r="72" spans="2:10" s="5" customFormat="1" ht="15">
      <c r="B72" s="19"/>
      <c r="F72" s="7"/>
      <c r="G72" s="7"/>
      <c r="H72" s="8"/>
      <c r="I72" s="13"/>
      <c r="J72" s="227"/>
    </row>
    <row r="73" spans="2:10" s="5" customFormat="1" ht="15">
      <c r="B73" s="19"/>
      <c r="F73" s="7"/>
      <c r="G73" s="7"/>
      <c r="H73" s="8"/>
      <c r="I73" s="13"/>
      <c r="J73" s="227"/>
    </row>
    <row r="74" spans="2:10" s="5" customFormat="1" ht="15">
      <c r="B74" s="19"/>
      <c r="F74" s="7"/>
      <c r="G74" s="7"/>
      <c r="H74" s="8"/>
      <c r="I74" s="13"/>
      <c r="J74" s="227"/>
    </row>
    <row r="75" spans="2:10" s="5" customFormat="1" ht="15">
      <c r="B75" s="19"/>
      <c r="F75" s="7"/>
      <c r="G75" s="7"/>
      <c r="H75" s="8"/>
      <c r="I75" s="13"/>
      <c r="J75" s="227"/>
    </row>
    <row r="76" spans="2:10" s="5" customFormat="1" ht="15">
      <c r="B76" s="19"/>
      <c r="F76" s="7"/>
      <c r="G76" s="7"/>
      <c r="H76" s="8"/>
      <c r="I76" s="13"/>
      <c r="J76" s="227"/>
    </row>
    <row r="77" spans="2:10" s="5" customFormat="1" ht="15">
      <c r="B77" s="19"/>
      <c r="F77" s="7"/>
      <c r="G77" s="7"/>
      <c r="H77" s="8"/>
      <c r="I77" s="13"/>
      <c r="J77" s="227"/>
    </row>
    <row r="78" spans="2:10" s="5" customFormat="1" ht="15">
      <c r="B78" s="19"/>
      <c r="F78" s="7"/>
      <c r="G78" s="7"/>
      <c r="H78" s="8"/>
      <c r="I78" s="13"/>
      <c r="J78" s="227"/>
    </row>
    <row r="79" spans="2:10" s="5" customFormat="1" ht="15">
      <c r="B79" s="19"/>
      <c r="F79" s="7"/>
      <c r="G79" s="7"/>
      <c r="H79" s="8"/>
      <c r="I79" s="13"/>
      <c r="J79" s="227"/>
    </row>
    <row r="80" spans="2:10" s="5" customFormat="1" ht="15">
      <c r="B80" s="19"/>
      <c r="F80" s="7"/>
      <c r="G80" s="7"/>
      <c r="H80" s="8"/>
      <c r="I80" s="13"/>
      <c r="J80" s="227"/>
    </row>
    <row r="81" spans="2:10" s="5" customFormat="1" ht="15">
      <c r="B81" s="19"/>
      <c r="F81" s="7"/>
      <c r="G81" s="7"/>
      <c r="H81" s="8"/>
      <c r="I81" s="13"/>
      <c r="J81" s="227"/>
    </row>
    <row r="82" spans="2:10" s="5" customFormat="1" ht="15">
      <c r="B82" s="19"/>
      <c r="F82" s="7"/>
      <c r="G82" s="7"/>
      <c r="H82" s="8"/>
      <c r="I82" s="13"/>
      <c r="J82" s="227"/>
    </row>
    <row r="83" spans="2:10" s="5" customFormat="1" ht="15">
      <c r="B83" s="19"/>
      <c r="F83" s="7"/>
      <c r="G83" s="7"/>
      <c r="H83" s="8"/>
      <c r="I83" s="13"/>
      <c r="J83" s="227"/>
    </row>
    <row r="84" spans="2:10" s="5" customFormat="1" ht="15">
      <c r="B84" s="19"/>
      <c r="F84" s="7"/>
      <c r="G84" s="7"/>
      <c r="H84" s="8"/>
      <c r="I84" s="13"/>
      <c r="J84" s="227"/>
    </row>
    <row r="85" spans="2:10" s="5" customFormat="1" ht="15">
      <c r="B85" s="19"/>
      <c r="F85" s="7"/>
      <c r="G85" s="7"/>
      <c r="H85" s="8"/>
      <c r="I85" s="13"/>
      <c r="J85" s="227"/>
    </row>
    <row r="86" spans="2:10" s="5" customFormat="1" ht="15">
      <c r="B86" s="19"/>
      <c r="F86" s="7"/>
      <c r="G86" s="7"/>
      <c r="H86" s="8"/>
      <c r="I86" s="13"/>
      <c r="J86" s="227"/>
    </row>
    <row r="87" spans="2:10" s="5" customFormat="1" ht="15">
      <c r="B87" s="19"/>
      <c r="F87" s="7"/>
      <c r="G87" s="7"/>
      <c r="H87" s="8"/>
      <c r="I87" s="13"/>
      <c r="J87" s="227"/>
    </row>
    <row r="88" spans="2:10" s="5" customFormat="1" ht="15">
      <c r="B88" s="19"/>
      <c r="F88" s="7"/>
      <c r="G88" s="7"/>
      <c r="H88" s="8"/>
      <c r="I88" s="13"/>
      <c r="J88" s="227"/>
    </row>
    <row r="89" spans="2:10" s="5" customFormat="1" ht="15">
      <c r="B89" s="19"/>
      <c r="F89" s="7"/>
      <c r="G89" s="7"/>
      <c r="H89" s="8"/>
      <c r="I89" s="13"/>
      <c r="J89" s="227"/>
    </row>
    <row r="90" spans="2:10" s="5" customFormat="1" ht="15">
      <c r="B90" s="19"/>
      <c r="F90" s="7"/>
      <c r="G90" s="7"/>
      <c r="H90" s="8"/>
      <c r="I90" s="13"/>
      <c r="J90" s="227"/>
    </row>
    <row r="91" spans="2:10" s="5" customFormat="1" ht="15">
      <c r="B91" s="19"/>
      <c r="F91" s="7"/>
      <c r="G91" s="7"/>
      <c r="H91" s="8"/>
      <c r="I91" s="13"/>
      <c r="J91" s="227"/>
    </row>
    <row r="92" spans="2:10" s="5" customFormat="1" ht="15">
      <c r="B92" s="19"/>
      <c r="F92" s="7"/>
      <c r="G92" s="7"/>
      <c r="H92" s="8"/>
      <c r="I92" s="13"/>
      <c r="J92" s="227"/>
    </row>
    <row r="93" spans="2:10" s="5" customFormat="1" ht="15">
      <c r="B93" s="19"/>
      <c r="F93" s="7"/>
      <c r="G93" s="7"/>
      <c r="H93" s="8"/>
      <c r="I93" s="13"/>
      <c r="J93" s="227"/>
    </row>
    <row r="94" spans="2:10" s="5" customFormat="1" ht="15">
      <c r="B94" s="19"/>
      <c r="F94" s="7"/>
      <c r="G94" s="7"/>
      <c r="H94" s="8"/>
      <c r="I94" s="13"/>
      <c r="J94" s="227"/>
    </row>
    <row r="95" spans="2:10" s="5" customFormat="1" ht="15">
      <c r="B95" s="19"/>
      <c r="F95" s="7"/>
      <c r="G95" s="7"/>
      <c r="H95" s="8"/>
      <c r="I95" s="13"/>
      <c r="J95" s="227"/>
    </row>
    <row r="96" spans="2:10" s="5" customFormat="1" ht="15">
      <c r="B96" s="19"/>
      <c r="F96" s="7"/>
      <c r="G96" s="7"/>
      <c r="H96" s="8"/>
      <c r="I96" s="13"/>
      <c r="J96" s="227"/>
    </row>
    <row r="97" spans="2:10" s="5" customFormat="1" ht="15">
      <c r="B97" s="19"/>
      <c r="F97" s="7"/>
      <c r="G97" s="7"/>
      <c r="H97" s="8"/>
      <c r="I97" s="13"/>
      <c r="J97" s="227"/>
    </row>
    <row r="98" spans="2:10" s="5" customFormat="1" ht="15">
      <c r="B98" s="19"/>
      <c r="F98" s="7"/>
      <c r="G98" s="7"/>
      <c r="H98" s="8"/>
      <c r="I98" s="13"/>
      <c r="J98" s="227"/>
    </row>
    <row r="99" spans="2:10" s="5" customFormat="1" ht="15">
      <c r="B99" s="19"/>
      <c r="F99" s="7"/>
      <c r="G99" s="7"/>
      <c r="H99" s="8"/>
      <c r="I99" s="13"/>
      <c r="J99" s="227"/>
    </row>
    <row r="100" spans="2:10" s="5" customFormat="1" ht="15">
      <c r="B100" s="19"/>
      <c r="F100" s="7"/>
      <c r="G100" s="7"/>
      <c r="H100" s="8"/>
      <c r="I100" s="13"/>
      <c r="J100" s="227"/>
    </row>
    <row r="101" spans="2:10" s="5" customFormat="1" ht="15">
      <c r="B101" s="19"/>
      <c r="F101" s="7"/>
      <c r="G101" s="7"/>
      <c r="H101" s="8"/>
      <c r="I101" s="13"/>
      <c r="J101" s="227"/>
    </row>
    <row r="102" spans="2:10" s="5" customFormat="1" ht="15">
      <c r="B102" s="19"/>
      <c r="F102" s="7"/>
      <c r="G102" s="7"/>
      <c r="H102" s="8"/>
      <c r="I102" s="13"/>
      <c r="J102" s="227"/>
    </row>
    <row r="103" spans="2:10" s="5" customFormat="1" ht="15">
      <c r="B103" s="19"/>
      <c r="F103" s="7"/>
      <c r="G103" s="7"/>
      <c r="H103" s="8"/>
      <c r="I103" s="13"/>
      <c r="J103" s="227"/>
    </row>
    <row r="104" spans="2:10" s="5" customFormat="1" ht="15">
      <c r="B104" s="19"/>
      <c r="F104" s="7"/>
      <c r="G104" s="7"/>
      <c r="H104" s="8"/>
      <c r="I104" s="13"/>
      <c r="J104" s="227"/>
    </row>
    <row r="105" spans="2:10" s="5" customFormat="1" ht="15">
      <c r="B105" s="19"/>
      <c r="F105" s="7"/>
      <c r="G105" s="7"/>
      <c r="H105" s="8"/>
      <c r="I105" s="13"/>
      <c r="J105" s="227"/>
    </row>
    <row r="106" spans="2:10" s="5" customFormat="1" ht="15">
      <c r="B106" s="19"/>
      <c r="F106" s="7"/>
      <c r="G106" s="7"/>
      <c r="H106" s="8"/>
      <c r="I106" s="13"/>
      <c r="J106" s="227"/>
    </row>
    <row r="107" spans="2:10" s="5" customFormat="1" ht="15">
      <c r="B107" s="19"/>
      <c r="F107" s="7"/>
      <c r="G107" s="7"/>
      <c r="H107" s="8"/>
      <c r="I107" s="13"/>
      <c r="J107" s="227"/>
    </row>
    <row r="108" spans="2:10" s="5" customFormat="1" ht="15">
      <c r="B108" s="19"/>
      <c r="F108" s="7"/>
      <c r="G108" s="7"/>
      <c r="H108" s="8"/>
      <c r="I108" s="13"/>
      <c r="J108" s="227"/>
    </row>
    <row r="109" spans="2:10" s="5" customFormat="1" ht="15">
      <c r="B109" s="19"/>
      <c r="F109" s="7"/>
      <c r="G109" s="7"/>
      <c r="H109" s="8"/>
      <c r="I109" s="13"/>
      <c r="J109" s="227"/>
    </row>
    <row r="110" spans="2:10" s="5" customFormat="1" ht="15">
      <c r="B110" s="19"/>
      <c r="F110" s="7"/>
      <c r="G110" s="7"/>
      <c r="H110" s="8"/>
      <c r="I110" s="13"/>
      <c r="J110" s="227"/>
    </row>
    <row r="111" spans="2:10" s="5" customFormat="1" ht="15">
      <c r="B111" s="19"/>
      <c r="F111" s="7"/>
      <c r="G111" s="7"/>
      <c r="H111" s="8"/>
      <c r="I111" s="13"/>
      <c r="J111" s="227"/>
    </row>
    <row r="112" spans="2:10" s="5" customFormat="1" ht="15">
      <c r="B112" s="19"/>
      <c r="F112" s="7"/>
      <c r="G112" s="7"/>
      <c r="H112" s="8"/>
      <c r="I112" s="13"/>
      <c r="J112" s="227"/>
    </row>
    <row r="113" spans="2:10" s="5" customFormat="1" ht="15">
      <c r="B113" s="19"/>
      <c r="F113" s="7"/>
      <c r="G113" s="7"/>
      <c r="H113" s="8"/>
      <c r="I113" s="13"/>
      <c r="J113" s="227"/>
    </row>
    <row r="114" spans="2:10" s="5" customFormat="1" ht="15">
      <c r="B114" s="19"/>
      <c r="F114" s="7"/>
      <c r="G114" s="7"/>
      <c r="H114" s="8"/>
      <c r="I114" s="13"/>
      <c r="J114" s="227"/>
    </row>
    <row r="115" spans="2:10" s="5" customFormat="1" ht="15">
      <c r="B115" s="19"/>
      <c r="F115" s="7"/>
      <c r="G115" s="7"/>
      <c r="H115" s="8"/>
      <c r="I115" s="13"/>
      <c r="J115" s="227"/>
    </row>
    <row r="116" spans="2:10" s="5" customFormat="1" ht="15">
      <c r="B116" s="19"/>
      <c r="F116" s="7"/>
      <c r="G116" s="7"/>
      <c r="H116" s="8"/>
      <c r="I116" s="13"/>
      <c r="J116" s="227"/>
    </row>
    <row r="117" spans="2:10" s="5" customFormat="1" ht="15">
      <c r="B117" s="19"/>
      <c r="F117" s="7"/>
      <c r="G117" s="7"/>
      <c r="H117" s="8"/>
      <c r="I117" s="13"/>
      <c r="J117" s="227"/>
    </row>
    <row r="118" spans="2:10" s="5" customFormat="1" ht="15">
      <c r="B118" s="19"/>
      <c r="F118" s="7"/>
      <c r="G118" s="7"/>
      <c r="H118" s="8"/>
      <c r="I118" s="13"/>
      <c r="J118" s="227"/>
    </row>
    <row r="119" spans="2:10" s="5" customFormat="1" ht="15">
      <c r="B119" s="19"/>
      <c r="F119" s="7"/>
      <c r="G119" s="7"/>
      <c r="H119" s="8"/>
      <c r="I119" s="13"/>
      <c r="J119" s="227"/>
    </row>
    <row r="120" spans="2:10" s="5" customFormat="1" ht="15">
      <c r="B120" s="19"/>
      <c r="F120" s="7"/>
      <c r="G120" s="7"/>
      <c r="H120" s="8"/>
      <c r="I120" s="13"/>
      <c r="J120" s="227"/>
    </row>
    <row r="121" spans="2:10" s="5" customFormat="1" ht="15">
      <c r="B121" s="19"/>
      <c r="F121" s="7"/>
      <c r="G121" s="7"/>
      <c r="H121" s="8"/>
      <c r="I121" s="13"/>
      <c r="J121" s="227"/>
    </row>
    <row r="122" spans="2:10" s="5" customFormat="1" ht="15">
      <c r="B122" s="19"/>
      <c r="F122" s="7"/>
      <c r="G122" s="7"/>
      <c r="H122" s="8"/>
      <c r="I122" s="13"/>
      <c r="J122" s="227"/>
    </row>
    <row r="123" spans="2:10" s="5" customFormat="1" ht="15">
      <c r="B123" s="19"/>
      <c r="F123" s="7"/>
      <c r="G123" s="7"/>
      <c r="H123" s="8"/>
      <c r="I123" s="13"/>
      <c r="J123" s="227"/>
    </row>
    <row r="124" spans="2:10" s="5" customFormat="1" ht="15">
      <c r="B124" s="19"/>
      <c r="F124" s="7"/>
      <c r="G124" s="7"/>
      <c r="H124" s="8"/>
      <c r="I124" s="13"/>
      <c r="J124" s="227"/>
    </row>
    <row r="125" spans="2:10" s="5" customFormat="1" ht="15">
      <c r="B125" s="19"/>
      <c r="F125" s="7"/>
      <c r="G125" s="7"/>
      <c r="H125" s="8"/>
      <c r="I125" s="13"/>
      <c r="J125" s="227"/>
    </row>
    <row r="126" spans="2:10" s="5" customFormat="1" ht="15">
      <c r="B126" s="19"/>
      <c r="F126" s="7"/>
      <c r="G126" s="7"/>
      <c r="H126" s="8"/>
      <c r="I126" s="13"/>
      <c r="J126" s="227"/>
    </row>
    <row r="127" spans="2:10" s="5" customFormat="1" ht="15">
      <c r="B127" s="19"/>
      <c r="F127" s="7"/>
      <c r="G127" s="7"/>
      <c r="H127" s="8"/>
      <c r="I127" s="13"/>
      <c r="J127" s="227"/>
    </row>
    <row r="128" spans="2:10" s="5" customFormat="1" ht="15">
      <c r="B128" s="19"/>
      <c r="F128" s="7"/>
      <c r="G128" s="7"/>
      <c r="H128" s="8"/>
      <c r="I128" s="13"/>
      <c r="J128" s="227"/>
    </row>
    <row r="129" spans="2:10" s="5" customFormat="1" ht="15">
      <c r="B129" s="19"/>
      <c r="F129" s="7"/>
      <c r="G129" s="7"/>
      <c r="H129" s="8"/>
      <c r="I129" s="13"/>
      <c r="J129" s="227"/>
    </row>
    <row r="130" spans="2:10" s="5" customFormat="1" ht="15">
      <c r="B130" s="19"/>
      <c r="F130" s="7"/>
      <c r="G130" s="7"/>
      <c r="H130" s="8"/>
      <c r="I130" s="13"/>
      <c r="J130" s="227"/>
    </row>
    <row r="131" spans="2:10" s="5" customFormat="1" ht="15">
      <c r="B131" s="19"/>
      <c r="F131" s="7"/>
      <c r="G131" s="7"/>
      <c r="H131" s="8"/>
      <c r="I131" s="13"/>
      <c r="J131" s="227"/>
    </row>
    <row r="132" spans="2:10" s="5" customFormat="1" ht="15">
      <c r="B132" s="19"/>
      <c r="F132" s="7"/>
      <c r="G132" s="7"/>
      <c r="H132" s="8"/>
      <c r="I132" s="13"/>
      <c r="J132" s="227"/>
    </row>
    <row r="133" spans="2:10" s="5" customFormat="1" ht="15">
      <c r="B133" s="19"/>
      <c r="F133" s="7"/>
      <c r="G133" s="7"/>
      <c r="H133" s="8"/>
      <c r="I133" s="13"/>
      <c r="J133" s="227"/>
    </row>
    <row r="134" spans="2:10" s="5" customFormat="1" ht="15">
      <c r="B134" s="19"/>
      <c r="F134" s="7"/>
      <c r="G134" s="7"/>
      <c r="H134" s="8"/>
      <c r="I134" s="13"/>
      <c r="J134" s="227"/>
    </row>
    <row r="135" spans="2:10" s="5" customFormat="1" ht="15">
      <c r="B135" s="19"/>
      <c r="F135" s="7"/>
      <c r="G135" s="7"/>
      <c r="H135" s="8"/>
      <c r="I135" s="13"/>
      <c r="J135" s="227"/>
    </row>
    <row r="136" spans="2:10" s="5" customFormat="1" ht="15">
      <c r="B136" s="19"/>
      <c r="F136" s="7"/>
      <c r="G136" s="7"/>
      <c r="H136" s="8"/>
      <c r="I136" s="13"/>
      <c r="J136" s="227"/>
    </row>
    <row r="137" spans="2:10" s="5" customFormat="1" ht="15">
      <c r="B137" s="19"/>
      <c r="F137" s="7"/>
      <c r="G137" s="7"/>
      <c r="H137" s="8"/>
      <c r="I137" s="13"/>
      <c r="J137" s="227"/>
    </row>
    <row r="138" spans="2:10" s="5" customFormat="1" ht="15">
      <c r="B138" s="19"/>
      <c r="F138" s="7"/>
      <c r="G138" s="7"/>
      <c r="H138" s="8"/>
      <c r="I138" s="13"/>
      <c r="J138" s="227"/>
    </row>
    <row r="139" spans="2:10" s="5" customFormat="1" ht="15">
      <c r="B139" s="19"/>
      <c r="F139" s="7"/>
      <c r="G139" s="7"/>
      <c r="H139" s="8"/>
      <c r="I139" s="13"/>
      <c r="J139" s="227"/>
    </row>
    <row r="140" spans="2:10" s="5" customFormat="1" ht="15">
      <c r="B140" s="19"/>
      <c r="F140" s="7"/>
      <c r="G140" s="7"/>
      <c r="H140" s="8"/>
      <c r="I140" s="13"/>
      <c r="J140" s="227"/>
    </row>
    <row r="141" spans="2:10" s="5" customFormat="1" ht="15">
      <c r="B141" s="19"/>
      <c r="F141" s="7"/>
      <c r="G141" s="7"/>
      <c r="H141" s="8"/>
      <c r="I141" s="13"/>
      <c r="J141" s="227"/>
    </row>
    <row r="142" spans="2:10" s="5" customFormat="1" ht="15">
      <c r="B142" s="19"/>
      <c r="F142" s="7"/>
      <c r="G142" s="7"/>
      <c r="H142" s="8"/>
      <c r="I142" s="13"/>
      <c r="J142" s="227"/>
    </row>
    <row r="143" spans="2:10" s="5" customFormat="1" ht="15">
      <c r="B143" s="19"/>
      <c r="F143" s="7"/>
      <c r="G143" s="7"/>
      <c r="H143" s="8"/>
      <c r="I143" s="13"/>
      <c r="J143" s="227"/>
    </row>
    <row r="144" spans="2:10" s="5" customFormat="1" ht="15">
      <c r="B144" s="19"/>
      <c r="F144" s="7"/>
      <c r="G144" s="7"/>
      <c r="H144" s="8"/>
      <c r="I144" s="13"/>
      <c r="J144" s="227"/>
    </row>
    <row r="145" spans="2:10" s="5" customFormat="1" ht="15">
      <c r="B145" s="19"/>
      <c r="F145" s="7"/>
      <c r="G145" s="7"/>
      <c r="H145" s="8"/>
      <c r="I145" s="13"/>
      <c r="J145" s="227"/>
    </row>
    <row r="146" spans="2:10" s="5" customFormat="1" ht="15">
      <c r="B146" s="19"/>
      <c r="F146" s="7"/>
      <c r="G146" s="7"/>
      <c r="H146" s="8"/>
      <c r="I146" s="13"/>
      <c r="J146" s="227"/>
    </row>
    <row r="147" spans="2:10" s="5" customFormat="1" ht="15">
      <c r="B147" s="19"/>
      <c r="F147" s="7"/>
      <c r="G147" s="7"/>
      <c r="H147" s="8"/>
      <c r="I147" s="13"/>
      <c r="J147" s="227"/>
    </row>
    <row r="148" spans="2:10" s="5" customFormat="1" ht="15">
      <c r="B148" s="19"/>
      <c r="F148" s="7"/>
      <c r="G148" s="7"/>
      <c r="H148" s="8"/>
      <c r="I148" s="13"/>
      <c r="J148" s="227"/>
    </row>
    <row r="149" spans="2:10" s="5" customFormat="1" ht="15">
      <c r="B149" s="19"/>
      <c r="F149" s="7"/>
      <c r="G149" s="7"/>
      <c r="H149" s="8"/>
      <c r="I149" s="13"/>
      <c r="J149" s="227"/>
    </row>
    <row r="150" spans="2:10" s="5" customFormat="1" ht="15">
      <c r="B150" s="19"/>
      <c r="F150" s="7"/>
      <c r="G150" s="7"/>
      <c r="H150" s="8"/>
      <c r="I150" s="13"/>
      <c r="J150" s="227"/>
    </row>
    <row r="151" spans="2:10" s="5" customFormat="1" ht="15">
      <c r="B151" s="19"/>
      <c r="F151" s="7"/>
      <c r="G151" s="7"/>
      <c r="H151" s="8"/>
      <c r="I151" s="13"/>
      <c r="J151" s="227"/>
    </row>
    <row r="152" spans="2:10" s="5" customFormat="1" ht="15">
      <c r="B152" s="19"/>
      <c r="F152" s="7"/>
      <c r="G152" s="7"/>
      <c r="H152" s="8"/>
      <c r="I152" s="13"/>
      <c r="J152" s="227"/>
    </row>
    <row r="153" spans="2:10" s="5" customFormat="1" ht="15">
      <c r="B153" s="19"/>
      <c r="F153" s="7"/>
      <c r="G153" s="7"/>
      <c r="H153" s="8"/>
      <c r="I153" s="13"/>
      <c r="J153" s="227"/>
    </row>
    <row r="154" spans="2:10" s="5" customFormat="1" ht="15">
      <c r="B154" s="19"/>
      <c r="F154" s="7"/>
      <c r="G154" s="7"/>
      <c r="H154" s="8"/>
      <c r="I154" s="13"/>
      <c r="J154" s="227"/>
    </row>
    <row r="155" spans="2:10" s="5" customFormat="1" ht="15">
      <c r="B155" s="19"/>
      <c r="F155" s="7"/>
      <c r="G155" s="7"/>
      <c r="H155" s="8"/>
      <c r="I155" s="13"/>
      <c r="J155" s="227"/>
    </row>
    <row r="156" spans="2:10" s="5" customFormat="1" ht="15">
      <c r="B156" s="19"/>
      <c r="F156" s="7"/>
      <c r="G156" s="7"/>
      <c r="H156" s="8"/>
      <c r="I156" s="13"/>
      <c r="J156" s="227"/>
    </row>
    <row r="157" spans="2:10" s="5" customFormat="1" ht="15">
      <c r="B157" s="19"/>
      <c r="F157" s="7"/>
      <c r="G157" s="7"/>
      <c r="H157" s="8"/>
      <c r="I157" s="13"/>
      <c r="J157" s="227"/>
    </row>
    <row r="158" spans="2:10" s="5" customFormat="1" ht="15">
      <c r="B158" s="19"/>
      <c r="F158" s="7"/>
      <c r="G158" s="7"/>
      <c r="H158" s="8"/>
      <c r="I158" s="13"/>
      <c r="J158" s="227"/>
    </row>
    <row r="159" spans="2:10" s="5" customFormat="1" ht="15">
      <c r="B159" s="19"/>
      <c r="F159" s="7"/>
      <c r="G159" s="7"/>
      <c r="H159" s="8"/>
      <c r="I159" s="13"/>
      <c r="J159" s="227"/>
    </row>
    <row r="160" spans="2:10" s="5" customFormat="1" ht="15">
      <c r="B160" s="19"/>
      <c r="F160" s="7"/>
      <c r="G160" s="7"/>
      <c r="H160" s="8"/>
      <c r="I160" s="13"/>
      <c r="J160" s="227"/>
    </row>
    <row r="161" spans="2:10" s="5" customFormat="1" ht="15">
      <c r="B161" s="19"/>
      <c r="F161" s="7"/>
      <c r="G161" s="7"/>
      <c r="H161" s="8"/>
      <c r="I161" s="13"/>
      <c r="J161" s="227"/>
    </row>
    <row r="162" spans="2:10" s="5" customFormat="1" ht="15">
      <c r="B162" s="19"/>
      <c r="F162" s="7"/>
      <c r="G162" s="7"/>
      <c r="H162" s="8"/>
      <c r="I162" s="13"/>
      <c r="J162" s="227"/>
    </row>
    <row r="163" spans="2:10" s="5" customFormat="1" ht="15">
      <c r="B163" s="19"/>
      <c r="F163" s="7"/>
      <c r="G163" s="7"/>
      <c r="H163" s="8"/>
      <c r="I163" s="13"/>
      <c r="J163" s="227"/>
    </row>
    <row r="164" spans="2:10" s="5" customFormat="1" ht="15">
      <c r="B164" s="19"/>
      <c r="F164" s="7"/>
      <c r="G164" s="7"/>
      <c r="H164" s="8"/>
      <c r="I164" s="13"/>
      <c r="J164" s="227"/>
    </row>
    <row r="165" spans="2:10" s="5" customFormat="1" ht="15">
      <c r="B165" s="19"/>
      <c r="F165" s="7"/>
      <c r="G165" s="7"/>
      <c r="H165" s="8"/>
      <c r="I165" s="13"/>
      <c r="J165" s="227"/>
    </row>
    <row r="166" spans="2:10" s="5" customFormat="1" ht="15">
      <c r="B166" s="19"/>
      <c r="F166" s="7"/>
      <c r="G166" s="7"/>
      <c r="H166" s="8"/>
      <c r="I166" s="13"/>
      <c r="J166" s="227"/>
    </row>
    <row r="167" spans="2:10" s="5" customFormat="1" ht="15">
      <c r="B167" s="19"/>
      <c r="F167" s="7"/>
      <c r="G167" s="7"/>
      <c r="H167" s="8"/>
      <c r="I167" s="13"/>
      <c r="J167" s="227"/>
    </row>
    <row r="168" spans="2:10" s="5" customFormat="1" ht="15">
      <c r="B168" s="19"/>
      <c r="F168" s="7"/>
      <c r="G168" s="7"/>
      <c r="H168" s="8"/>
      <c r="I168" s="13"/>
      <c r="J168" s="227"/>
    </row>
    <row r="169" spans="2:10" s="5" customFormat="1" ht="15">
      <c r="B169" s="19"/>
      <c r="F169" s="7"/>
      <c r="G169" s="7"/>
      <c r="H169" s="8"/>
      <c r="I169" s="13"/>
      <c r="J169" s="227"/>
    </row>
    <row r="170" spans="2:10" s="5" customFormat="1" ht="15">
      <c r="B170" s="19"/>
      <c r="F170" s="7"/>
      <c r="G170" s="7"/>
      <c r="H170" s="8"/>
      <c r="I170" s="13"/>
      <c r="J170" s="227"/>
    </row>
    <row r="171" spans="2:10" s="5" customFormat="1" ht="15">
      <c r="B171" s="19"/>
      <c r="F171" s="7"/>
      <c r="G171" s="7"/>
      <c r="H171" s="8"/>
      <c r="I171" s="13"/>
      <c r="J171" s="227"/>
    </row>
    <row r="172" spans="2:10" s="5" customFormat="1" ht="15">
      <c r="B172" s="19"/>
      <c r="F172" s="7"/>
      <c r="G172" s="7"/>
      <c r="H172" s="8"/>
      <c r="I172" s="13"/>
      <c r="J172" s="227"/>
    </row>
    <row r="173" spans="2:10" s="5" customFormat="1" ht="15">
      <c r="B173" s="19"/>
      <c r="F173" s="7"/>
      <c r="G173" s="7"/>
      <c r="H173" s="8"/>
      <c r="I173" s="13"/>
      <c r="J173" s="227"/>
    </row>
    <row r="174" spans="2:10" s="5" customFormat="1" ht="15">
      <c r="B174" s="19"/>
      <c r="F174" s="7"/>
      <c r="G174" s="7"/>
      <c r="H174" s="8"/>
      <c r="I174" s="13"/>
      <c r="J174" s="227"/>
    </row>
    <row r="175" spans="2:10" s="5" customFormat="1" ht="15">
      <c r="B175" s="19"/>
      <c r="F175" s="7"/>
      <c r="G175" s="7"/>
      <c r="H175" s="8"/>
      <c r="I175" s="13"/>
      <c r="J175" s="227"/>
    </row>
    <row r="176" spans="2:10" s="5" customFormat="1" ht="15">
      <c r="B176" s="19"/>
      <c r="F176" s="7"/>
      <c r="G176" s="7"/>
      <c r="H176" s="8"/>
      <c r="I176" s="13"/>
      <c r="J176" s="227"/>
    </row>
    <row r="177" spans="1:10" s="5" customFormat="1" ht="15">
      <c r="B177" s="19"/>
      <c r="F177" s="7"/>
      <c r="G177" s="7"/>
      <c r="H177" s="8"/>
      <c r="I177" s="13"/>
      <c r="J177" s="227"/>
    </row>
    <row r="178" spans="1:10" s="5" customFormat="1" ht="15">
      <c r="B178" s="19"/>
      <c r="F178" s="7"/>
      <c r="G178" s="7"/>
      <c r="H178" s="8"/>
      <c r="I178" s="13"/>
      <c r="J178" s="227"/>
    </row>
    <row r="179" spans="1:10" s="5" customFormat="1" ht="15">
      <c r="B179" s="19"/>
      <c r="F179" s="7"/>
      <c r="G179" s="7"/>
      <c r="H179" s="8"/>
      <c r="I179" s="13"/>
      <c r="J179" s="227"/>
    </row>
    <row r="180" spans="1:10" s="5" customFormat="1" ht="15">
      <c r="B180" s="19"/>
      <c r="F180" s="7"/>
      <c r="G180" s="7"/>
      <c r="H180" s="8"/>
      <c r="I180" s="13"/>
      <c r="J180" s="227"/>
    </row>
    <row r="181" spans="1:10" s="5" customFormat="1" ht="15">
      <c r="B181" s="19"/>
      <c r="F181" s="7"/>
      <c r="G181" s="7"/>
      <c r="H181" s="8"/>
      <c r="I181" s="13"/>
      <c r="J181" s="227"/>
    </row>
    <row r="182" spans="1:10" s="5" customFormat="1" ht="15">
      <c r="B182" s="19"/>
      <c r="F182" s="7"/>
      <c r="G182" s="7"/>
      <c r="H182" s="8"/>
      <c r="I182" s="13"/>
      <c r="J182" s="227"/>
    </row>
    <row r="183" spans="1:10" s="5" customFormat="1" ht="15">
      <c r="B183" s="19"/>
      <c r="F183" s="7"/>
      <c r="G183" s="7"/>
      <c r="H183" s="8"/>
      <c r="I183" s="13"/>
      <c r="J183" s="227"/>
    </row>
    <row r="184" spans="1:10" s="5" customFormat="1" ht="15">
      <c r="A184" s="1"/>
      <c r="B184" s="196"/>
      <c r="C184" s="1"/>
      <c r="D184" s="1"/>
      <c r="E184" s="1"/>
      <c r="F184" s="2"/>
      <c r="G184" s="2"/>
      <c r="H184" s="3"/>
      <c r="I184" s="4"/>
      <c r="J184" s="197"/>
    </row>
    <row r="185" spans="1:10" s="5" customFormat="1" ht="25.15">
      <c r="A185" s="99"/>
      <c r="B185" s="205"/>
      <c r="C185" s="30"/>
      <c r="D185" s="30"/>
      <c r="E185" s="30"/>
      <c r="F185" s="7"/>
      <c r="G185" s="7"/>
      <c r="H185" s="8"/>
      <c r="I185" s="31"/>
      <c r="J185" s="228"/>
    </row>
    <row r="186" spans="1:10" s="5" customFormat="1" ht="15">
      <c r="A186" s="1"/>
      <c r="B186" s="196"/>
      <c r="C186" s="1"/>
      <c r="D186" s="1"/>
      <c r="E186" s="1"/>
      <c r="F186" s="7"/>
      <c r="G186" s="7"/>
      <c r="H186" s="8"/>
      <c r="I186" s="4"/>
      <c r="J186" s="197"/>
    </row>
    <row r="187" spans="1:10" s="5" customFormat="1" ht="30">
      <c r="A187" s="99"/>
      <c r="B187" s="205"/>
      <c r="C187" s="32"/>
      <c r="D187" s="32"/>
      <c r="E187" s="32"/>
      <c r="F187" s="7"/>
      <c r="G187" s="7"/>
      <c r="H187" s="8"/>
      <c r="I187" s="33"/>
      <c r="J187" s="229"/>
    </row>
  </sheetData>
  <mergeCells count="15">
    <mergeCell ref="B29:D29"/>
    <mergeCell ref="C26:E26"/>
    <mergeCell ref="G26:I26"/>
    <mergeCell ref="I28:I29"/>
    <mergeCell ref="C2:D2"/>
    <mergeCell ref="F23:H23"/>
    <mergeCell ref="F24:H24"/>
    <mergeCell ref="F9:G9"/>
    <mergeCell ref="B23:C23"/>
    <mergeCell ref="B24:C24"/>
    <mergeCell ref="G27:I27"/>
    <mergeCell ref="D9:E9"/>
    <mergeCell ref="D7:F7"/>
    <mergeCell ref="D6:F6"/>
    <mergeCell ref="D5:F5"/>
  </mergeCells>
  <phoneticPr fontId="0" type="noConversion"/>
  <conditionalFormatting sqref="B3">
    <cfRule type="cellIs" dxfId="22" priority="4" operator="equal">
      <formula>"o"</formula>
    </cfRule>
    <cfRule type="cellIs" dxfId="21" priority="5" operator="equal">
      <formula>"ü"</formula>
    </cfRule>
    <cfRule type="cellIs" dxfId="20" priority="6" operator="equal">
      <formula>"y"</formula>
    </cfRule>
  </conditionalFormatting>
  <conditionalFormatting sqref="B9">
    <cfRule type="expression" dxfId="19" priority="3">
      <formula>$B$21=11</formula>
    </cfRule>
    <cfRule type="cellIs" dxfId="18" priority="7" operator="notEqual">
      <formula>1</formula>
    </cfRule>
  </conditionalFormatting>
  <conditionalFormatting sqref="B10:B20">
    <cfRule type="cellIs" dxfId="17" priority="37" operator="equal">
      <formula>"o"</formula>
    </cfRule>
    <cfRule type="cellIs" dxfId="16" priority="38" operator="equal">
      <formula>"ü"</formula>
    </cfRule>
    <cfRule type="cellIs" dxfId="15" priority="39" operator="equal">
      <formula>"y"</formula>
    </cfRule>
  </conditionalFormatting>
  <conditionalFormatting sqref="C10:I20">
    <cfRule type="expression" dxfId="14" priority="10">
      <formula>$B10="ü"</formula>
    </cfRule>
    <cfRule type="expression" dxfId="13" priority="11">
      <formula>$B10="y"</formula>
    </cfRule>
  </conditionalFormatting>
  <conditionalFormatting sqref="K10:L20">
    <cfRule type="expression" dxfId="12" priority="1">
      <formula>$B10="ü"</formula>
    </cfRule>
    <cfRule type="expression" dxfId="11" priority="2">
      <formula>$B10="y"</formula>
    </cfRule>
  </conditionalFormatting>
  <dataValidations disablePrompts="1" count="1">
    <dataValidation type="list" allowBlank="1" showInputMessage="1" showErrorMessage="1" sqref="B10:B20 B3" xr:uid="{ED2A9EB3-CF4D-4126-8704-74F84B086229}">
      <formula1>"o,y,ü"</formula1>
    </dataValidation>
  </dataValidations>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+Übersicht!C12</f>
        <v>2028</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+'2027'!I6</f>
        <v>-246697.34</v>
      </c>
    </row>
    <row r="5" spans="2:9" s="5" customFormat="1" ht="22.15">
      <c r="B5" s="59"/>
      <c r="C5" s="276">
        <f>+Übersicht!C2</f>
        <v>250000</v>
      </c>
      <c r="D5" s="276"/>
      <c r="E5" s="91">
        <f>+Übersicht!I6</f>
        <v>0.01</v>
      </c>
      <c r="F5" s="90" t="s">
        <v>68</v>
      </c>
      <c r="G5" s="64" t="s">
        <v>23</v>
      </c>
      <c r="H5" s="10"/>
      <c r="I5" s="68">
        <f>IF(I23&lt;&gt;0,+I23,+I4)</f>
        <v>-246697.34</v>
      </c>
    </row>
    <row r="6" spans="2:9" s="5" customFormat="1" ht="15">
      <c r="B6" s="59"/>
      <c r="C6" s="9" t="str">
        <f>"Konto "&amp;Übersicht!D5</f>
        <v>Konto 1234567890</v>
      </c>
      <c r="D6" s="2"/>
      <c r="E6" s="89">
        <f>+Übersicht!I7</f>
        <v>0</v>
      </c>
      <c r="F6" s="90" t="s">
        <v>69</v>
      </c>
      <c r="G6" s="64" t="s">
        <v>24</v>
      </c>
      <c r="H6" s="10"/>
      <c r="I6" s="69">
        <f>+I20</f>
        <v>-243277.24</v>
      </c>
    </row>
    <row r="7" spans="2:9" s="5" customFormat="1" ht="5.0999999999999996" customHeight="1" thickBot="1">
      <c r="B7" s="59"/>
      <c r="C7" s="11"/>
      <c r="D7" s="11"/>
      <c r="E7" s="11"/>
      <c r="F7" s="12"/>
      <c r="G7" s="8"/>
      <c r="H7" s="8"/>
      <c r="I7" s="13"/>
    </row>
    <row r="8" spans="2:9" s="5" customFormat="1" thickBot="1">
      <c r="B8" s="59"/>
      <c r="C8" s="93">
        <f>+C2</f>
        <v>2028</v>
      </c>
      <c r="D8" s="14" t="s">
        <v>2</v>
      </c>
      <c r="E8" s="66" t="s">
        <v>6</v>
      </c>
      <c r="F8" s="15" t="s">
        <v>0</v>
      </c>
      <c r="G8" s="16" t="s">
        <v>5</v>
      </c>
      <c r="H8" s="40">
        <f>+I4</f>
        <v>-246697.34</v>
      </c>
      <c r="I8" s="17" t="s">
        <v>1</v>
      </c>
    </row>
    <row r="9" spans="2:9" s="5" customFormat="1" ht="15">
      <c r="B9" s="61" t="s">
        <v>10</v>
      </c>
      <c r="C9" s="41"/>
      <c r="D9" s="38" t="s">
        <v>6</v>
      </c>
      <c r="E9" s="42">
        <f t="shared" ref="E9:E20" si="0">+$E$4</f>
        <v>1000</v>
      </c>
      <c r="F9" s="45">
        <f>+$E$2*I4/12</f>
        <v>-719.53</v>
      </c>
      <c r="G9" s="46">
        <f t="shared" ref="G9:G20" si="1">+E9+F9</f>
        <v>280.47000000000003</v>
      </c>
      <c r="H9" s="43" t="str">
        <f t="shared" ref="H9:H20" si="2">IF(AND(C9&gt;0,C10=""),+I9,"")</f>
        <v/>
      </c>
      <c r="I9" s="48">
        <f>+I4+E9+F9</f>
        <v>-246416.87</v>
      </c>
    </row>
    <row r="10" spans="2:9" s="5" customFormat="1" ht="15">
      <c r="B10" s="61" t="s">
        <v>11</v>
      </c>
      <c r="C10" s="44"/>
      <c r="D10" s="38" t="s">
        <v>6</v>
      </c>
      <c r="E10" s="38">
        <f t="shared" si="0"/>
        <v>1000</v>
      </c>
      <c r="F10" s="45">
        <f t="shared" ref="F10:F20" si="3">+$E$2*I9/12</f>
        <v>-718.72</v>
      </c>
      <c r="G10" s="46">
        <f t="shared" si="1"/>
        <v>281.27999999999997</v>
      </c>
      <c r="H10" s="47" t="str">
        <f t="shared" si="2"/>
        <v/>
      </c>
      <c r="I10" s="48">
        <f t="shared" ref="I10:I20" si="4">+I9+E10+F10</f>
        <v>-246135.59</v>
      </c>
    </row>
    <row r="11" spans="2:9" s="5" customFormat="1" ht="15">
      <c r="B11" s="61" t="s">
        <v>12</v>
      </c>
      <c r="C11" s="44"/>
      <c r="D11" s="38" t="s">
        <v>6</v>
      </c>
      <c r="E11" s="38">
        <f t="shared" si="0"/>
        <v>1000</v>
      </c>
      <c r="F11" s="45">
        <f t="shared" si="3"/>
        <v>-717.9</v>
      </c>
      <c r="G11" s="46">
        <f t="shared" si="1"/>
        <v>282.10000000000002</v>
      </c>
      <c r="H11" s="47" t="str">
        <f t="shared" si="2"/>
        <v/>
      </c>
      <c r="I11" s="48">
        <f t="shared" si="4"/>
        <v>-245853.49</v>
      </c>
    </row>
    <row r="12" spans="2:9" s="5" customFormat="1" ht="15">
      <c r="B12" s="61" t="s">
        <v>13</v>
      </c>
      <c r="C12" s="44"/>
      <c r="D12" s="38" t="s">
        <v>6</v>
      </c>
      <c r="E12" s="38">
        <f t="shared" si="0"/>
        <v>1000</v>
      </c>
      <c r="F12" s="45">
        <f t="shared" si="3"/>
        <v>-717.07</v>
      </c>
      <c r="G12" s="46">
        <f t="shared" si="1"/>
        <v>282.93</v>
      </c>
      <c r="H12" s="47" t="str">
        <f t="shared" si="2"/>
        <v/>
      </c>
      <c r="I12" s="48">
        <f t="shared" si="4"/>
        <v>-245570.56</v>
      </c>
    </row>
    <row r="13" spans="2:9" s="5" customFormat="1" ht="15">
      <c r="B13" s="61" t="s">
        <v>14</v>
      </c>
      <c r="C13" s="44"/>
      <c r="D13" s="38" t="s">
        <v>6</v>
      </c>
      <c r="E13" s="38">
        <f t="shared" si="0"/>
        <v>1000</v>
      </c>
      <c r="F13" s="45">
        <f t="shared" si="3"/>
        <v>-716.25</v>
      </c>
      <c r="G13" s="46">
        <f t="shared" si="1"/>
        <v>283.75</v>
      </c>
      <c r="H13" s="47" t="str">
        <f t="shared" si="2"/>
        <v/>
      </c>
      <c r="I13" s="48">
        <f t="shared" si="4"/>
        <v>-245286.81</v>
      </c>
    </row>
    <row r="14" spans="2:9" s="5" customFormat="1" ht="15">
      <c r="B14" s="61" t="s">
        <v>15</v>
      </c>
      <c r="C14" s="44"/>
      <c r="D14" s="38" t="s">
        <v>6</v>
      </c>
      <c r="E14" s="38">
        <f t="shared" si="0"/>
        <v>1000</v>
      </c>
      <c r="F14" s="45">
        <f t="shared" si="3"/>
        <v>-715.42</v>
      </c>
      <c r="G14" s="46">
        <f t="shared" si="1"/>
        <v>284.58</v>
      </c>
      <c r="H14" s="47" t="str">
        <f t="shared" si="2"/>
        <v/>
      </c>
      <c r="I14" s="48">
        <f t="shared" si="4"/>
        <v>-245002.23</v>
      </c>
    </row>
    <row r="15" spans="2:9" s="5" customFormat="1" ht="15">
      <c r="B15" s="61" t="s">
        <v>16</v>
      </c>
      <c r="C15" s="44"/>
      <c r="D15" s="38" t="s">
        <v>6</v>
      </c>
      <c r="E15" s="38">
        <f t="shared" si="0"/>
        <v>1000</v>
      </c>
      <c r="F15" s="45">
        <f t="shared" si="3"/>
        <v>-714.59</v>
      </c>
      <c r="G15" s="46">
        <f t="shared" si="1"/>
        <v>285.41000000000003</v>
      </c>
      <c r="H15" s="47" t="str">
        <f t="shared" si="2"/>
        <v/>
      </c>
      <c r="I15" s="48">
        <f t="shared" si="4"/>
        <v>-244716.82</v>
      </c>
    </row>
    <row r="16" spans="2:9" s="5" customFormat="1" ht="15">
      <c r="B16" s="61" t="s">
        <v>17</v>
      </c>
      <c r="C16" s="44"/>
      <c r="D16" s="38" t="s">
        <v>6</v>
      </c>
      <c r="E16" s="38">
        <f t="shared" si="0"/>
        <v>1000</v>
      </c>
      <c r="F16" s="45">
        <f t="shared" si="3"/>
        <v>-713.76</v>
      </c>
      <c r="G16" s="46">
        <f t="shared" si="1"/>
        <v>286.24</v>
      </c>
      <c r="H16" s="47" t="str">
        <f t="shared" si="2"/>
        <v/>
      </c>
      <c r="I16" s="48">
        <f t="shared" si="4"/>
        <v>-244430.58</v>
      </c>
    </row>
    <row r="17" spans="2:9" s="5" customFormat="1" ht="15">
      <c r="B17" s="61" t="s">
        <v>18</v>
      </c>
      <c r="C17" s="44"/>
      <c r="D17" s="38" t="s">
        <v>6</v>
      </c>
      <c r="E17" s="38">
        <f t="shared" si="0"/>
        <v>1000</v>
      </c>
      <c r="F17" s="45">
        <f t="shared" si="3"/>
        <v>-712.92</v>
      </c>
      <c r="G17" s="46">
        <f t="shared" si="1"/>
        <v>287.08</v>
      </c>
      <c r="H17" s="47" t="str">
        <f t="shared" si="2"/>
        <v/>
      </c>
      <c r="I17" s="48">
        <f t="shared" si="4"/>
        <v>-244143.5</v>
      </c>
    </row>
    <row r="18" spans="2:9" s="5" customFormat="1" ht="15">
      <c r="B18" s="61" t="s">
        <v>19</v>
      </c>
      <c r="C18" s="44"/>
      <c r="D18" s="38" t="s">
        <v>6</v>
      </c>
      <c r="E18" s="38">
        <f t="shared" si="0"/>
        <v>1000</v>
      </c>
      <c r="F18" s="45">
        <f t="shared" si="3"/>
        <v>-712.09</v>
      </c>
      <c r="G18" s="46">
        <f t="shared" si="1"/>
        <v>287.91000000000003</v>
      </c>
      <c r="H18" s="47" t="str">
        <f t="shared" si="2"/>
        <v/>
      </c>
      <c r="I18" s="48">
        <f t="shared" si="4"/>
        <v>-243855.59</v>
      </c>
    </row>
    <row r="19" spans="2:9" s="5" customFormat="1" ht="15">
      <c r="B19" s="61" t="s">
        <v>20</v>
      </c>
      <c r="C19" s="44"/>
      <c r="D19" s="38" t="s">
        <v>6</v>
      </c>
      <c r="E19" s="38">
        <f t="shared" si="0"/>
        <v>1000</v>
      </c>
      <c r="F19" s="45">
        <f t="shared" si="3"/>
        <v>-711.25</v>
      </c>
      <c r="G19" s="46">
        <f t="shared" si="1"/>
        <v>288.75</v>
      </c>
      <c r="H19" s="47" t="str">
        <f t="shared" si="2"/>
        <v/>
      </c>
      <c r="I19" s="48">
        <f t="shared" si="4"/>
        <v>-243566.84</v>
      </c>
    </row>
    <row r="20" spans="2:9" s="54" customFormat="1" ht="15.75" thickBot="1">
      <c r="B20" s="61" t="s">
        <v>21</v>
      </c>
      <c r="C20" s="49"/>
      <c r="D20" s="18" t="s">
        <v>6</v>
      </c>
      <c r="E20" s="18">
        <f t="shared" si="0"/>
        <v>1000</v>
      </c>
      <c r="F20" s="50">
        <f t="shared" si="3"/>
        <v>-710.4</v>
      </c>
      <c r="G20" s="51">
        <f t="shared" si="1"/>
        <v>289.60000000000002</v>
      </c>
      <c r="H20" s="52" t="str">
        <f t="shared" si="2"/>
        <v/>
      </c>
      <c r="I20" s="53">
        <f t="shared" si="4"/>
        <v>-243277.24</v>
      </c>
    </row>
    <row r="21" spans="2:9" s="5" customFormat="1" thickBot="1">
      <c r="B21" s="59"/>
      <c r="C21" s="19"/>
      <c r="E21" s="55">
        <f>SUM(E9:E20)</f>
        <v>12000</v>
      </c>
      <c r="F21" s="20">
        <f>SUM(F9:F20)</f>
        <v>-8579.9</v>
      </c>
      <c r="G21" s="21">
        <f>SUM(G9:G20)</f>
        <v>3420.1</v>
      </c>
      <c r="H21" s="22"/>
      <c r="I21" s="22"/>
    </row>
    <row r="22" spans="2:9" s="5" customFormat="1" ht="9.75" customHeight="1" thickBot="1">
      <c r="B22" s="59"/>
      <c r="C22" s="19"/>
      <c r="G22" s="22"/>
      <c r="H22" s="22"/>
      <c r="I22" s="22"/>
    </row>
    <row r="23" spans="2:9" s="5" customFormat="1" ht="17.649999999999999" thickBot="1">
      <c r="B23" s="59"/>
      <c r="C23" s="23">
        <f>MAX(C8:C21)</f>
        <v>2028</v>
      </c>
      <c r="E23" s="24"/>
      <c r="F23" s="56"/>
      <c r="G23" s="57" t="s">
        <v>3</v>
      </c>
      <c r="H23" s="57"/>
      <c r="I23" s="65">
        <f>IF(SUM(H9:H20)&lt;&gt;0,SUM(H9:H20),+I4)</f>
        <v>-246697.34</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5:D5"/>
    <mergeCell ref="C2:D4"/>
    <mergeCell ref="I2:I3"/>
  </mergeCells>
  <conditionalFormatting sqref="I9:I20">
    <cfRule type="expression" dxfId="2"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BA547-7B73-450F-93B4-1E40275512D1}">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+Übersicht!C11</f>
        <v>2027</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-Übersicht!C2</f>
        <v>-250000</v>
      </c>
    </row>
    <row r="5" spans="2:9" s="5" customFormat="1" ht="22.15">
      <c r="B5" s="59"/>
      <c r="C5" s="276">
        <f>+Übersicht!C2</f>
        <v>250000</v>
      </c>
      <c r="D5" s="276"/>
      <c r="E5" s="91">
        <f>+Übersicht!I6</f>
        <v>0.01</v>
      </c>
      <c r="F5" s="90" t="s">
        <v>68</v>
      </c>
      <c r="G5" s="64" t="s">
        <v>23</v>
      </c>
      <c r="H5" s="10"/>
      <c r="I5" s="68">
        <f>IF(I23&lt;&gt;0,+I23,+I4)</f>
        <v>-250000</v>
      </c>
    </row>
    <row r="6" spans="2:9" s="5" customFormat="1" ht="15">
      <c r="B6" s="59"/>
      <c r="C6" s="9" t="str">
        <f>"Konto "&amp;Übersicht!D5</f>
        <v>Konto 1234567890</v>
      </c>
      <c r="D6" s="2"/>
      <c r="E6" s="89">
        <f>+Übersicht!I7</f>
        <v>0</v>
      </c>
      <c r="F6" s="90" t="s">
        <v>69</v>
      </c>
      <c r="G6" s="64" t="s">
        <v>24</v>
      </c>
      <c r="H6" s="10"/>
      <c r="I6" s="69">
        <f>+I20</f>
        <v>-246697.34</v>
      </c>
    </row>
    <row r="7" spans="2:9" s="5" customFormat="1" ht="5.0999999999999996" customHeight="1" thickBot="1">
      <c r="B7" s="59"/>
      <c r="C7" s="11"/>
      <c r="D7" s="11"/>
      <c r="E7" s="11"/>
      <c r="F7" s="12"/>
      <c r="G7" s="8"/>
      <c r="H7" s="8"/>
      <c r="I7" s="13"/>
    </row>
    <row r="8" spans="2:9" s="5" customFormat="1" thickBot="1">
      <c r="B8" s="59"/>
      <c r="C8" s="93">
        <f>+C2</f>
        <v>2027</v>
      </c>
      <c r="D8" s="14" t="s">
        <v>2</v>
      </c>
      <c r="E8" s="66" t="s">
        <v>6</v>
      </c>
      <c r="F8" s="15" t="s">
        <v>0</v>
      </c>
      <c r="G8" s="16" t="s">
        <v>5</v>
      </c>
      <c r="H8" s="40">
        <f>+I4</f>
        <v>-250000</v>
      </c>
      <c r="I8" s="17" t="s">
        <v>1</v>
      </c>
    </row>
    <row r="9" spans="2:9" s="5" customFormat="1" ht="15">
      <c r="B9" s="61" t="s">
        <v>10</v>
      </c>
      <c r="C9" s="41"/>
      <c r="D9" s="38" t="s">
        <v>6</v>
      </c>
      <c r="E9" s="42">
        <f t="shared" ref="E9:E20" si="0">+$E$4</f>
        <v>1000</v>
      </c>
      <c r="F9" s="45">
        <f>+$E$2*I4/12</f>
        <v>-729.17</v>
      </c>
      <c r="G9" s="46">
        <f t="shared" ref="G9:G20" si="1">+E9+F9</f>
        <v>270.83</v>
      </c>
      <c r="H9" s="43" t="str">
        <f t="shared" ref="H9:H20" si="2">IF(AND(C9&gt;0,C10=""),+I9,"")</f>
        <v/>
      </c>
      <c r="I9" s="48">
        <f>+I4+E9+F9</f>
        <v>-249729.17</v>
      </c>
    </row>
    <row r="10" spans="2:9" s="5" customFormat="1" ht="15">
      <c r="B10" s="61" t="s">
        <v>11</v>
      </c>
      <c r="C10" s="44"/>
      <c r="D10" s="38" t="s">
        <v>6</v>
      </c>
      <c r="E10" s="38">
        <f t="shared" si="0"/>
        <v>1000</v>
      </c>
      <c r="F10" s="45">
        <f t="shared" ref="F10:F20" si="3">+$E$2*I9/12</f>
        <v>-728.38</v>
      </c>
      <c r="G10" s="46">
        <f t="shared" si="1"/>
        <v>271.62</v>
      </c>
      <c r="H10" s="47" t="str">
        <f t="shared" si="2"/>
        <v/>
      </c>
      <c r="I10" s="48">
        <f t="shared" ref="I10:I20" si="4">+I9+E10+F10</f>
        <v>-249457.55</v>
      </c>
    </row>
    <row r="11" spans="2:9" s="5" customFormat="1" ht="15">
      <c r="B11" s="61" t="s">
        <v>12</v>
      </c>
      <c r="C11" s="44"/>
      <c r="D11" s="38" t="s">
        <v>6</v>
      </c>
      <c r="E11" s="38">
        <f t="shared" si="0"/>
        <v>1000</v>
      </c>
      <c r="F11" s="45">
        <f t="shared" si="3"/>
        <v>-727.58</v>
      </c>
      <c r="G11" s="46">
        <f t="shared" si="1"/>
        <v>272.42</v>
      </c>
      <c r="H11" s="47" t="str">
        <f t="shared" si="2"/>
        <v/>
      </c>
      <c r="I11" s="48">
        <f t="shared" si="4"/>
        <v>-249185.13</v>
      </c>
    </row>
    <row r="12" spans="2:9" s="5" customFormat="1" ht="15">
      <c r="B12" s="61" t="s">
        <v>13</v>
      </c>
      <c r="C12" s="44"/>
      <c r="D12" s="38" t="s">
        <v>6</v>
      </c>
      <c r="E12" s="38">
        <f t="shared" si="0"/>
        <v>1000</v>
      </c>
      <c r="F12" s="45">
        <f t="shared" si="3"/>
        <v>-726.79</v>
      </c>
      <c r="G12" s="46">
        <f t="shared" si="1"/>
        <v>273.20999999999998</v>
      </c>
      <c r="H12" s="47" t="str">
        <f t="shared" si="2"/>
        <v/>
      </c>
      <c r="I12" s="48">
        <f t="shared" si="4"/>
        <v>-248911.92</v>
      </c>
    </row>
    <row r="13" spans="2:9" s="5" customFormat="1" ht="15">
      <c r="B13" s="61" t="s">
        <v>14</v>
      </c>
      <c r="C13" s="44"/>
      <c r="D13" s="38" t="s">
        <v>6</v>
      </c>
      <c r="E13" s="38">
        <f t="shared" si="0"/>
        <v>1000</v>
      </c>
      <c r="F13" s="45">
        <f t="shared" si="3"/>
        <v>-725.99</v>
      </c>
      <c r="G13" s="46">
        <f t="shared" si="1"/>
        <v>274.01</v>
      </c>
      <c r="H13" s="47" t="str">
        <f t="shared" si="2"/>
        <v/>
      </c>
      <c r="I13" s="48">
        <f t="shared" si="4"/>
        <v>-248637.91</v>
      </c>
    </row>
    <row r="14" spans="2:9" s="5" customFormat="1" ht="15">
      <c r="B14" s="61" t="s">
        <v>15</v>
      </c>
      <c r="C14" s="44"/>
      <c r="D14" s="38" t="s">
        <v>6</v>
      </c>
      <c r="E14" s="38">
        <f t="shared" si="0"/>
        <v>1000</v>
      </c>
      <c r="F14" s="45">
        <f t="shared" si="3"/>
        <v>-725.19</v>
      </c>
      <c r="G14" s="46">
        <f t="shared" si="1"/>
        <v>274.81</v>
      </c>
      <c r="H14" s="47" t="str">
        <f t="shared" si="2"/>
        <v/>
      </c>
      <c r="I14" s="48">
        <f t="shared" si="4"/>
        <v>-248363.1</v>
      </c>
    </row>
    <row r="15" spans="2:9" s="5" customFormat="1" ht="15">
      <c r="B15" s="61" t="s">
        <v>16</v>
      </c>
      <c r="C15" s="44"/>
      <c r="D15" s="38" t="s">
        <v>6</v>
      </c>
      <c r="E15" s="38">
        <f t="shared" si="0"/>
        <v>1000</v>
      </c>
      <c r="F15" s="45">
        <f t="shared" si="3"/>
        <v>-724.39</v>
      </c>
      <c r="G15" s="46">
        <f t="shared" si="1"/>
        <v>275.61</v>
      </c>
      <c r="H15" s="47" t="str">
        <f t="shared" si="2"/>
        <v/>
      </c>
      <c r="I15" s="48">
        <f t="shared" si="4"/>
        <v>-248087.49</v>
      </c>
    </row>
    <row r="16" spans="2:9" s="5" customFormat="1" ht="15">
      <c r="B16" s="61" t="s">
        <v>17</v>
      </c>
      <c r="C16" s="44"/>
      <c r="D16" s="38" t="s">
        <v>6</v>
      </c>
      <c r="E16" s="38">
        <f t="shared" si="0"/>
        <v>1000</v>
      </c>
      <c r="F16" s="45">
        <f t="shared" si="3"/>
        <v>-723.59</v>
      </c>
      <c r="G16" s="46">
        <f t="shared" si="1"/>
        <v>276.41000000000003</v>
      </c>
      <c r="H16" s="47" t="str">
        <f t="shared" si="2"/>
        <v/>
      </c>
      <c r="I16" s="48">
        <f t="shared" si="4"/>
        <v>-247811.08</v>
      </c>
    </row>
    <row r="17" spans="2:9" s="5" customFormat="1" ht="15">
      <c r="B17" s="61" t="s">
        <v>18</v>
      </c>
      <c r="C17" s="44"/>
      <c r="D17" s="38" t="s">
        <v>6</v>
      </c>
      <c r="E17" s="38">
        <f t="shared" si="0"/>
        <v>1000</v>
      </c>
      <c r="F17" s="45">
        <f t="shared" si="3"/>
        <v>-722.78</v>
      </c>
      <c r="G17" s="46">
        <f t="shared" si="1"/>
        <v>277.22000000000003</v>
      </c>
      <c r="H17" s="47" t="str">
        <f t="shared" si="2"/>
        <v/>
      </c>
      <c r="I17" s="48">
        <f t="shared" si="4"/>
        <v>-247533.86</v>
      </c>
    </row>
    <row r="18" spans="2:9" s="5" customFormat="1" ht="15">
      <c r="B18" s="61" t="s">
        <v>19</v>
      </c>
      <c r="C18" s="44"/>
      <c r="D18" s="38" t="s">
        <v>6</v>
      </c>
      <c r="E18" s="38">
        <f t="shared" si="0"/>
        <v>1000</v>
      </c>
      <c r="F18" s="45">
        <f t="shared" si="3"/>
        <v>-721.97</v>
      </c>
      <c r="G18" s="46">
        <f t="shared" si="1"/>
        <v>278.02999999999997</v>
      </c>
      <c r="H18" s="47" t="str">
        <f t="shared" si="2"/>
        <v/>
      </c>
      <c r="I18" s="48">
        <f t="shared" si="4"/>
        <v>-247255.83</v>
      </c>
    </row>
    <row r="19" spans="2:9" s="5" customFormat="1" ht="15">
      <c r="B19" s="61" t="s">
        <v>20</v>
      </c>
      <c r="C19" s="44"/>
      <c r="D19" s="38" t="s">
        <v>6</v>
      </c>
      <c r="E19" s="38">
        <f t="shared" si="0"/>
        <v>1000</v>
      </c>
      <c r="F19" s="45">
        <f t="shared" si="3"/>
        <v>-721.16</v>
      </c>
      <c r="G19" s="46">
        <f t="shared" si="1"/>
        <v>278.83999999999997</v>
      </c>
      <c r="H19" s="47" t="str">
        <f t="shared" si="2"/>
        <v/>
      </c>
      <c r="I19" s="48">
        <f t="shared" si="4"/>
        <v>-246976.99</v>
      </c>
    </row>
    <row r="20" spans="2:9" s="54" customFormat="1" ht="15.75" thickBot="1">
      <c r="B20" s="61" t="s">
        <v>21</v>
      </c>
      <c r="C20" s="49"/>
      <c r="D20" s="18" t="s">
        <v>6</v>
      </c>
      <c r="E20" s="18">
        <f t="shared" si="0"/>
        <v>1000</v>
      </c>
      <c r="F20" s="50">
        <f t="shared" si="3"/>
        <v>-720.35</v>
      </c>
      <c r="G20" s="51">
        <f t="shared" si="1"/>
        <v>279.64999999999998</v>
      </c>
      <c r="H20" s="52" t="str">
        <f t="shared" si="2"/>
        <v/>
      </c>
      <c r="I20" s="53">
        <f t="shared" si="4"/>
        <v>-246697.34</v>
      </c>
    </row>
    <row r="21" spans="2:9" s="5" customFormat="1" thickBot="1">
      <c r="B21" s="59"/>
      <c r="C21" s="19"/>
      <c r="E21" s="55">
        <f>SUM(E9:E20)</f>
        <v>12000</v>
      </c>
      <c r="F21" s="20">
        <f>SUM(F9:F20)</f>
        <v>-8697.34</v>
      </c>
      <c r="G21" s="21">
        <f>SUM(G9:G20)</f>
        <v>3302.66</v>
      </c>
      <c r="H21" s="22"/>
      <c r="I21" s="22"/>
    </row>
    <row r="22" spans="2:9" s="5" customFormat="1" ht="9.75" customHeight="1" thickBot="1">
      <c r="B22" s="59"/>
      <c r="C22" s="19"/>
      <c r="G22" s="22"/>
      <c r="H22" s="22"/>
      <c r="I22" s="22"/>
    </row>
    <row r="23" spans="2:9" s="5" customFormat="1" ht="17.649999999999999" thickBot="1">
      <c r="B23" s="59"/>
      <c r="C23" s="23">
        <f>MAX(C8:C21)</f>
        <v>2027</v>
      </c>
      <c r="E23" s="24"/>
      <c r="F23" s="56"/>
      <c r="G23" s="57" t="s">
        <v>3</v>
      </c>
      <c r="H23" s="57"/>
      <c r="I23" s="65">
        <f>IF(SUM(H9:H20)&lt;&gt;0,SUM(H9:H20),+I4)</f>
        <v>-250000</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2:D4"/>
    <mergeCell ref="I2:I3"/>
    <mergeCell ref="C5:D5"/>
  </mergeCells>
  <conditionalFormatting sqref="I9:I20">
    <cfRule type="expression" dxfId="1"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BF67B-BC1B-40CF-9A9E-503F1CFB4795}">
  <sheetPr transitionEvaluation="1">
    <tabColor theme="8" tint="-0.249977111117893"/>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81">
        <f>+Übersicht!C10</f>
        <v>2026</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v>0</v>
      </c>
    </row>
    <row r="5" spans="2:9" s="5" customFormat="1" ht="22.15">
      <c r="B5" s="59"/>
      <c r="C5" s="276">
        <f>+Übersicht!C2</f>
        <v>250000</v>
      </c>
      <c r="D5" s="276"/>
      <c r="E5" s="91">
        <f>+Übersicht!I6</f>
        <v>0.01</v>
      </c>
      <c r="F5" s="90" t="s">
        <v>68</v>
      </c>
      <c r="G5" s="64" t="s">
        <v>23</v>
      </c>
      <c r="H5" s="10"/>
      <c r="I5" s="68">
        <f>IF(I23&lt;&gt;0,+I23,+I4)</f>
        <v>-252737.92000000001</v>
      </c>
    </row>
    <row r="6" spans="2:9" s="5" customFormat="1" ht="15">
      <c r="B6" s="59"/>
      <c r="C6" s="9" t="str">
        <f>"Konto "&amp;Übersicht!D5</f>
        <v>Konto 1234567890</v>
      </c>
      <c r="D6" s="2"/>
      <c r="E6" s="89">
        <f>+Übersicht!I7</f>
        <v>0</v>
      </c>
      <c r="F6" s="90" t="s">
        <v>69</v>
      </c>
      <c r="G6" s="64" t="s">
        <v>24</v>
      </c>
      <c r="H6" s="10"/>
      <c r="I6" s="69">
        <f>+I20</f>
        <v>-250613.56</v>
      </c>
    </row>
    <row r="7" spans="2:9" s="5" customFormat="1" ht="5.0999999999999996" customHeight="1" thickBot="1">
      <c r="B7" s="59"/>
      <c r="C7" s="11"/>
      <c r="D7" s="11"/>
      <c r="E7" s="11"/>
      <c r="F7" s="12"/>
      <c r="G7" s="8"/>
      <c r="H7" s="8"/>
      <c r="I7" s="13"/>
    </row>
    <row r="8" spans="2:9" s="5" customFormat="1" thickBot="1">
      <c r="B8" s="59"/>
      <c r="C8" s="93">
        <f>+C2</f>
        <v>2026</v>
      </c>
      <c r="D8" s="14" t="s">
        <v>2</v>
      </c>
      <c r="E8" s="66" t="s">
        <v>6</v>
      </c>
      <c r="F8" s="15" t="s">
        <v>0</v>
      </c>
      <c r="G8" s="16" t="s">
        <v>5</v>
      </c>
      <c r="H8" s="40">
        <f>+I4</f>
        <v>0</v>
      </c>
      <c r="I8" s="17" t="s">
        <v>1</v>
      </c>
    </row>
    <row r="9" spans="2:9" s="5" customFormat="1" ht="15">
      <c r="B9" s="61" t="s">
        <v>10</v>
      </c>
      <c r="C9" s="41"/>
      <c r="D9" s="38"/>
      <c r="E9" s="42"/>
      <c r="F9" s="45"/>
      <c r="G9" s="46"/>
      <c r="H9" s="43" t="str">
        <f t="shared" ref="H9:H20" si="0">IF(AND(C9&gt;0,C10=""),+I9,"")</f>
        <v/>
      </c>
      <c r="I9" s="48"/>
    </row>
    <row r="10" spans="2:9" s="5" customFormat="1" ht="15">
      <c r="B10" s="61" t="s">
        <v>11</v>
      </c>
      <c r="C10" s="44"/>
      <c r="D10" s="38"/>
      <c r="E10" s="38"/>
      <c r="F10" s="45"/>
      <c r="G10" s="46"/>
      <c r="H10" s="47" t="str">
        <f t="shared" si="0"/>
        <v/>
      </c>
      <c r="I10" s="48"/>
    </row>
    <row r="11" spans="2:9" s="5" customFormat="1" ht="15">
      <c r="B11" s="61" t="s">
        <v>12</v>
      </c>
      <c r="C11" s="44"/>
      <c r="D11" s="38"/>
      <c r="E11" s="38"/>
      <c r="F11" s="45"/>
      <c r="G11" s="46"/>
      <c r="H11" s="47" t="str">
        <f t="shared" si="0"/>
        <v/>
      </c>
      <c r="I11" s="261">
        <v>-253000</v>
      </c>
    </row>
    <row r="12" spans="2:9" s="5" customFormat="1" ht="15">
      <c r="B12" s="61" t="s">
        <v>13</v>
      </c>
      <c r="C12" s="44">
        <v>46113</v>
      </c>
      <c r="D12" s="38" t="s">
        <v>6</v>
      </c>
      <c r="E12" s="38">
        <f t="shared" ref="E12:E20" si="1">+$E$4</f>
        <v>1000</v>
      </c>
      <c r="F12" s="45">
        <f t="shared" ref="F12:F20" si="2">+$E$2*I11/12</f>
        <v>-737.92</v>
      </c>
      <c r="G12" s="46">
        <f t="shared" ref="G12:G20" si="3">+E12+F12</f>
        <v>262.08</v>
      </c>
      <c r="H12" s="47">
        <f t="shared" si="0"/>
        <v>-252737.92000000001</v>
      </c>
      <c r="I12" s="48">
        <f t="shared" ref="I12:I20" si="4">+I11+E12+F12</f>
        <v>-252737.92000000001</v>
      </c>
    </row>
    <row r="13" spans="2:9" s="5" customFormat="1" ht="15">
      <c r="B13" s="61" t="s">
        <v>14</v>
      </c>
      <c r="C13" s="44"/>
      <c r="D13" s="38" t="s">
        <v>6</v>
      </c>
      <c r="E13" s="38">
        <f t="shared" si="1"/>
        <v>1000</v>
      </c>
      <c r="F13" s="45">
        <f t="shared" si="2"/>
        <v>-737.15</v>
      </c>
      <c r="G13" s="46">
        <f t="shared" si="3"/>
        <v>262.85000000000002</v>
      </c>
      <c r="H13" s="47" t="str">
        <f t="shared" si="0"/>
        <v/>
      </c>
      <c r="I13" s="48">
        <f t="shared" si="4"/>
        <v>-252475.07</v>
      </c>
    </row>
    <row r="14" spans="2:9" s="5" customFormat="1" ht="15">
      <c r="B14" s="61" t="s">
        <v>15</v>
      </c>
      <c r="C14" s="44"/>
      <c r="D14" s="38" t="s">
        <v>6</v>
      </c>
      <c r="E14" s="38">
        <f t="shared" si="1"/>
        <v>1000</v>
      </c>
      <c r="F14" s="45">
        <f t="shared" si="2"/>
        <v>-736.39</v>
      </c>
      <c r="G14" s="46">
        <f t="shared" si="3"/>
        <v>263.61</v>
      </c>
      <c r="H14" s="47" t="str">
        <f t="shared" si="0"/>
        <v/>
      </c>
      <c r="I14" s="48">
        <f t="shared" si="4"/>
        <v>-252211.46</v>
      </c>
    </row>
    <row r="15" spans="2:9" s="5" customFormat="1" ht="15">
      <c r="B15" s="61" t="s">
        <v>16</v>
      </c>
      <c r="C15" s="44"/>
      <c r="D15" s="38" t="s">
        <v>6</v>
      </c>
      <c r="E15" s="38">
        <f t="shared" si="1"/>
        <v>1000</v>
      </c>
      <c r="F15" s="45">
        <f t="shared" si="2"/>
        <v>-735.62</v>
      </c>
      <c r="G15" s="46">
        <f t="shared" si="3"/>
        <v>264.38</v>
      </c>
      <c r="H15" s="47" t="str">
        <f t="shared" si="0"/>
        <v/>
      </c>
      <c r="I15" s="48">
        <f t="shared" si="4"/>
        <v>-251947.08</v>
      </c>
    </row>
    <row r="16" spans="2:9" s="5" customFormat="1" ht="15">
      <c r="B16" s="61" t="s">
        <v>17</v>
      </c>
      <c r="C16" s="44"/>
      <c r="D16" s="38" t="s">
        <v>6</v>
      </c>
      <c r="E16" s="38">
        <f t="shared" si="1"/>
        <v>1000</v>
      </c>
      <c r="F16" s="45">
        <f t="shared" si="2"/>
        <v>-734.85</v>
      </c>
      <c r="G16" s="46">
        <f t="shared" si="3"/>
        <v>265.14999999999998</v>
      </c>
      <c r="H16" s="47" t="str">
        <f t="shared" si="0"/>
        <v/>
      </c>
      <c r="I16" s="48">
        <f t="shared" si="4"/>
        <v>-251681.93</v>
      </c>
    </row>
    <row r="17" spans="2:9" s="5" customFormat="1" ht="15">
      <c r="B17" s="61" t="s">
        <v>18</v>
      </c>
      <c r="C17" s="44"/>
      <c r="D17" s="38" t="s">
        <v>6</v>
      </c>
      <c r="E17" s="38">
        <f t="shared" si="1"/>
        <v>1000</v>
      </c>
      <c r="F17" s="45">
        <f t="shared" si="2"/>
        <v>-734.07</v>
      </c>
      <c r="G17" s="46">
        <f t="shared" si="3"/>
        <v>265.93</v>
      </c>
      <c r="H17" s="47" t="str">
        <f t="shared" si="0"/>
        <v/>
      </c>
      <c r="I17" s="48">
        <f t="shared" si="4"/>
        <v>-251416</v>
      </c>
    </row>
    <row r="18" spans="2:9" s="5" customFormat="1" ht="15">
      <c r="B18" s="61" t="s">
        <v>19</v>
      </c>
      <c r="C18" s="44"/>
      <c r="D18" s="38" t="s">
        <v>6</v>
      </c>
      <c r="E18" s="38">
        <f t="shared" si="1"/>
        <v>1000</v>
      </c>
      <c r="F18" s="45">
        <f t="shared" si="2"/>
        <v>-733.3</v>
      </c>
      <c r="G18" s="46">
        <f t="shared" si="3"/>
        <v>266.7</v>
      </c>
      <c r="H18" s="47" t="str">
        <f t="shared" si="0"/>
        <v/>
      </c>
      <c r="I18" s="48">
        <f t="shared" si="4"/>
        <v>-251149.3</v>
      </c>
    </row>
    <row r="19" spans="2:9" s="5" customFormat="1" ht="15">
      <c r="B19" s="61" t="s">
        <v>20</v>
      </c>
      <c r="C19" s="44"/>
      <c r="D19" s="38" t="s">
        <v>6</v>
      </c>
      <c r="E19" s="38">
        <f t="shared" si="1"/>
        <v>1000</v>
      </c>
      <c r="F19" s="45">
        <f t="shared" si="2"/>
        <v>-732.52</v>
      </c>
      <c r="G19" s="46">
        <f t="shared" si="3"/>
        <v>267.48</v>
      </c>
      <c r="H19" s="47" t="str">
        <f t="shared" si="0"/>
        <v/>
      </c>
      <c r="I19" s="48">
        <f t="shared" si="4"/>
        <v>-250881.82</v>
      </c>
    </row>
    <row r="20" spans="2:9" s="54" customFormat="1" ht="15.75" thickBot="1">
      <c r="B20" s="61" t="s">
        <v>21</v>
      </c>
      <c r="C20" s="49"/>
      <c r="D20" s="18" t="s">
        <v>6</v>
      </c>
      <c r="E20" s="18">
        <f t="shared" si="1"/>
        <v>1000</v>
      </c>
      <c r="F20" s="50">
        <f t="shared" si="2"/>
        <v>-731.74</v>
      </c>
      <c r="G20" s="51">
        <f t="shared" si="3"/>
        <v>268.26</v>
      </c>
      <c r="H20" s="52" t="str">
        <f t="shared" si="0"/>
        <v/>
      </c>
      <c r="I20" s="53">
        <f t="shared" si="4"/>
        <v>-250613.56</v>
      </c>
    </row>
    <row r="21" spans="2:9" s="5" customFormat="1" thickBot="1">
      <c r="B21" s="59"/>
      <c r="C21" s="19"/>
      <c r="E21" s="55">
        <f>SUM(E9:E20)</f>
        <v>9000</v>
      </c>
      <c r="F21" s="20">
        <f>SUM(F9:F20)</f>
        <v>-6613.56</v>
      </c>
      <c r="G21" s="21">
        <f>SUM(G9:G20)</f>
        <v>2386.44</v>
      </c>
      <c r="H21" s="22"/>
      <c r="I21" s="22"/>
    </row>
    <row r="22" spans="2:9" s="5" customFormat="1" ht="9.75" customHeight="1" thickBot="1">
      <c r="B22" s="59"/>
      <c r="C22" s="19"/>
      <c r="G22" s="22"/>
      <c r="H22" s="22"/>
      <c r="I22" s="22"/>
    </row>
    <row r="23" spans="2:9" s="5" customFormat="1" ht="17.649999999999999" thickBot="1">
      <c r="B23" s="59"/>
      <c r="C23" s="23">
        <f>MAX(C8:C21)</f>
        <v>46113</v>
      </c>
      <c r="E23" s="24"/>
      <c r="F23" s="56"/>
      <c r="G23" s="57" t="s">
        <v>3</v>
      </c>
      <c r="H23" s="57"/>
      <c r="I23" s="65">
        <f>IF(SUM(H9:H20)&lt;&gt;0,SUM(H9:H20),+I4)</f>
        <v>-252737.92000000001</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2:D4"/>
    <mergeCell ref="I2:I3"/>
    <mergeCell ref="C5:D5"/>
  </mergeCells>
  <conditionalFormatting sqref="I9:I20">
    <cfRule type="expression" dxfId="0"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560A-B179-4E28-81A5-CEB10E5ABBE5}">
  <sheetPr transitionEvaluation="1">
    <tabColor theme="0" tint="-4.9989318521683403E-2"/>
    <pageSetUpPr autoPageBreaks="0"/>
  </sheetPr>
  <dimension ref="A1:N152"/>
  <sheetViews>
    <sheetView showGridLines="0" showRowColHeaders="0" workbookViewId="0"/>
  </sheetViews>
  <sheetFormatPr baseColWidth="10" defaultColWidth="9.77734375" defaultRowHeight="15.4"/>
  <cols>
    <col min="1" max="2" width="0.77734375" style="34" customWidth="1"/>
    <col min="3" max="3" width="3.109375" style="195" customWidth="1"/>
    <col min="4" max="4" width="8.5546875" style="34" customWidth="1"/>
    <col min="5" max="5" width="9.5546875" style="34" customWidth="1"/>
    <col min="6" max="6" width="2.5546875" style="34" customWidth="1"/>
    <col min="7" max="7" width="12.5546875" style="35" bestFit="1" customWidth="1"/>
    <col min="8" max="8" width="2.5546875" style="35" customWidth="1"/>
    <col min="9" max="9" width="13.5546875" style="36" customWidth="1"/>
    <col min="10" max="10" width="14.5546875" style="37" customWidth="1"/>
    <col min="11" max="11" width="14.109375" style="34" hidden="1" customWidth="1"/>
    <col min="12" max="12" width="2.5546875" style="34" customWidth="1"/>
    <col min="13" max="13" width="11.5546875" style="34" customWidth="1"/>
    <col min="14" max="15" width="0.77734375" style="34" customWidth="1"/>
    <col min="16" max="16384" width="9.77734375" style="34"/>
  </cols>
  <sheetData>
    <row r="1" spans="1:14" s="5" customFormat="1" ht="5.0999999999999996" customHeight="1">
      <c r="A1" s="80"/>
      <c r="B1" s="1"/>
      <c r="C1" s="59"/>
      <c r="D1" s="1"/>
      <c r="E1" s="1"/>
      <c r="F1" s="1"/>
      <c r="G1" s="2"/>
      <c r="H1" s="2"/>
      <c r="I1" s="3"/>
      <c r="J1" s="4"/>
    </row>
    <row r="2" spans="1:14" s="5" customFormat="1" ht="21" customHeight="1">
      <c r="A2" s="1"/>
      <c r="B2" s="322" t="s">
        <v>48</v>
      </c>
      <c r="C2" s="322"/>
      <c r="D2" s="322"/>
      <c r="E2" s="322"/>
      <c r="F2" s="98"/>
      <c r="G2" s="2"/>
      <c r="H2" s="2"/>
      <c r="I2" s="3"/>
      <c r="J2" s="4"/>
      <c r="M2" s="282" t="s">
        <v>91</v>
      </c>
      <c r="N2" s="282"/>
    </row>
    <row r="3" spans="1:14" s="5" customFormat="1" ht="5.0999999999999996" customHeight="1">
      <c r="A3" s="1"/>
      <c r="B3" s="1"/>
      <c r="C3" s="59"/>
      <c r="D3" s="1"/>
      <c r="E3" s="1"/>
      <c r="F3" s="1"/>
      <c r="G3" s="2"/>
      <c r="H3" s="2"/>
      <c r="I3" s="3"/>
      <c r="J3" s="4"/>
    </row>
    <row r="4" spans="1:14" s="5" customFormat="1" ht="22.5" customHeight="1">
      <c r="A4" s="99"/>
      <c r="B4" s="99"/>
      <c r="C4" s="100" t="s">
        <v>89</v>
      </c>
      <c r="D4" s="334">
        <v>300000</v>
      </c>
      <c r="E4" s="335"/>
      <c r="F4" s="100" t="s">
        <v>89</v>
      </c>
      <c r="G4" s="96">
        <v>0.03</v>
      </c>
      <c r="H4" s="101" t="s">
        <v>89</v>
      </c>
      <c r="I4" s="102">
        <v>49125</v>
      </c>
      <c r="J4" s="103" t="s">
        <v>88</v>
      </c>
      <c r="L4" s="104" t="s">
        <v>89</v>
      </c>
      <c r="M4" s="287" t="s">
        <v>77</v>
      </c>
      <c r="N4" s="288"/>
    </row>
    <row r="5" spans="1:14" s="5" customFormat="1" ht="15" customHeight="1">
      <c r="A5" s="99"/>
      <c r="B5" s="99"/>
      <c r="C5" s="105"/>
      <c r="D5" s="325" t="s">
        <v>33</v>
      </c>
      <c r="E5" s="325"/>
      <c r="F5" s="242"/>
      <c r="G5" s="243" t="s">
        <v>36</v>
      </c>
      <c r="I5" s="244" t="s">
        <v>70</v>
      </c>
      <c r="J5" s="245" t="s">
        <v>93</v>
      </c>
    </row>
    <row r="6" spans="1:14" s="5" customFormat="1" ht="15" customHeight="1">
      <c r="A6" s="99"/>
      <c r="B6" s="99"/>
      <c r="C6" s="100" t="s">
        <v>89</v>
      </c>
      <c r="D6" s="331" t="s">
        <v>62</v>
      </c>
      <c r="E6" s="332"/>
      <c r="F6" s="332"/>
      <c r="G6" s="333"/>
      <c r="H6" s="95"/>
      <c r="I6" s="106" t="s">
        <v>66</v>
      </c>
      <c r="J6" s="107">
        <v>45352</v>
      </c>
      <c r="L6" s="104" t="s">
        <v>89</v>
      </c>
      <c r="M6" s="287" t="s">
        <v>77</v>
      </c>
      <c r="N6" s="288"/>
    </row>
    <row r="7" spans="1:14" s="5" customFormat="1" ht="15" customHeight="1">
      <c r="A7" s="99"/>
      <c r="B7" s="99"/>
      <c r="C7" s="105"/>
      <c r="D7" s="325" t="s">
        <v>71</v>
      </c>
      <c r="E7" s="325"/>
      <c r="F7" s="242"/>
      <c r="G7" s="243" t="s">
        <v>36</v>
      </c>
      <c r="H7" s="246"/>
      <c r="I7" s="327" t="s">
        <v>84</v>
      </c>
      <c r="J7" s="327"/>
    </row>
    <row r="8" spans="1:14" s="5" customFormat="1" ht="15" customHeight="1">
      <c r="A8" s="99"/>
      <c r="B8" s="99"/>
      <c r="C8" s="105"/>
      <c r="D8" s="108" t="s">
        <v>42</v>
      </c>
      <c r="E8" s="357" t="s">
        <v>80</v>
      </c>
      <c r="F8" s="332"/>
      <c r="G8" s="333"/>
      <c r="H8" s="71"/>
      <c r="I8" s="106" t="s">
        <v>63</v>
      </c>
      <c r="J8" s="109">
        <v>1000</v>
      </c>
      <c r="L8" s="104" t="s">
        <v>89</v>
      </c>
      <c r="M8" s="287" t="s">
        <v>77</v>
      </c>
      <c r="N8" s="288"/>
    </row>
    <row r="9" spans="1:14" s="5" customFormat="1" ht="15" customHeight="1">
      <c r="A9" s="99"/>
      <c r="B9" s="99"/>
      <c r="C9" s="105"/>
      <c r="D9" s="108"/>
      <c r="E9" s="326" t="s">
        <v>45</v>
      </c>
      <c r="F9" s="326"/>
      <c r="G9" s="326"/>
      <c r="H9" s="242"/>
      <c r="I9" s="327" t="s">
        <v>76</v>
      </c>
      <c r="J9" s="327"/>
    </row>
    <row r="10" spans="1:14" s="5" customFormat="1" ht="15" customHeight="1">
      <c r="A10" s="99"/>
      <c r="B10" s="99"/>
      <c r="C10" s="105"/>
      <c r="D10" s="110" t="s">
        <v>40</v>
      </c>
      <c r="E10" s="338" t="s">
        <v>41</v>
      </c>
      <c r="F10" s="339"/>
      <c r="G10" s="340"/>
      <c r="H10" s="71"/>
      <c r="I10" s="111" t="s">
        <v>64</v>
      </c>
      <c r="J10" s="112">
        <v>0.01</v>
      </c>
      <c r="L10" s="104" t="s">
        <v>89</v>
      </c>
      <c r="M10" s="287" t="s">
        <v>77</v>
      </c>
      <c r="N10" s="288"/>
    </row>
    <row r="11" spans="1:14" s="5" customFormat="1" ht="15" customHeight="1">
      <c r="A11" s="99"/>
      <c r="B11" s="99"/>
      <c r="C11" s="105"/>
      <c r="D11" s="110"/>
      <c r="E11" s="326" t="s">
        <v>34</v>
      </c>
      <c r="F11" s="326"/>
      <c r="G11" s="326"/>
      <c r="H11" s="242"/>
      <c r="J11" s="245" t="s">
        <v>85</v>
      </c>
      <c r="K11" s="113"/>
      <c r="L11" s="113"/>
    </row>
    <row r="12" spans="1:14" s="5" customFormat="1" ht="15" customHeight="1">
      <c r="A12" s="99"/>
      <c r="B12" s="99"/>
      <c r="C12" s="105"/>
      <c r="D12" s="114" t="s">
        <v>43</v>
      </c>
      <c r="E12" s="338" t="s">
        <v>81</v>
      </c>
      <c r="F12" s="339"/>
      <c r="G12" s="340"/>
      <c r="H12" s="71"/>
      <c r="I12" s="111" t="s">
        <v>65</v>
      </c>
      <c r="J12" s="115">
        <v>3500</v>
      </c>
      <c r="L12" s="104" t="s">
        <v>89</v>
      </c>
      <c r="M12" s="287" t="s">
        <v>77</v>
      </c>
      <c r="N12" s="288"/>
    </row>
    <row r="13" spans="1:14" s="5" customFormat="1" ht="15" customHeight="1">
      <c r="A13" s="99"/>
      <c r="B13" s="99"/>
      <c r="C13" s="105"/>
      <c r="D13" s="71"/>
      <c r="E13" s="325" t="s">
        <v>35</v>
      </c>
      <c r="F13" s="325"/>
      <c r="G13" s="325"/>
      <c r="H13" s="242"/>
      <c r="I13" s="247"/>
      <c r="J13" s="245" t="s">
        <v>86</v>
      </c>
    </row>
    <row r="14" spans="1:14" s="5" customFormat="1" ht="12" customHeight="1">
      <c r="A14" s="99"/>
      <c r="B14" s="341" t="s">
        <v>90</v>
      </c>
      <c r="C14" s="342"/>
      <c r="D14" s="342"/>
      <c r="E14" s="342"/>
      <c r="F14" s="342"/>
      <c r="G14" s="342"/>
      <c r="H14" s="343"/>
      <c r="I14" s="328" t="s">
        <v>94</v>
      </c>
      <c r="J14" s="328"/>
      <c r="K14" s="328"/>
      <c r="L14" s="328"/>
      <c r="M14" s="328"/>
    </row>
    <row r="15" spans="1:14" s="5" customFormat="1" ht="15" customHeight="1">
      <c r="A15" s="99"/>
      <c r="B15" s="344"/>
      <c r="C15" s="345"/>
      <c r="D15" s="345"/>
      <c r="E15" s="345"/>
      <c r="F15" s="345"/>
      <c r="G15" s="345"/>
      <c r="H15" s="346"/>
      <c r="I15" s="336" t="s">
        <v>3</v>
      </c>
      <c r="J15" s="337"/>
      <c r="K15" s="74" t="e">
        <v>#REF!</v>
      </c>
      <c r="L15" s="116" t="s">
        <v>89</v>
      </c>
      <c r="M15" s="287" t="s">
        <v>60</v>
      </c>
      <c r="N15" s="288"/>
    </row>
    <row r="16" spans="1:14" s="5" customFormat="1" ht="15" customHeight="1">
      <c r="A16" s="99"/>
      <c r="B16" s="347"/>
      <c r="C16" s="348"/>
      <c r="D16" s="348"/>
      <c r="E16" s="348"/>
      <c r="F16" s="348"/>
      <c r="G16" s="348"/>
      <c r="H16" s="349"/>
      <c r="I16" s="336" t="s">
        <v>30</v>
      </c>
      <c r="J16" s="336"/>
      <c r="K16" s="75" t="e">
        <v>#REF!</v>
      </c>
      <c r="L16" s="116" t="s">
        <v>89</v>
      </c>
      <c r="M16" s="289" t="s">
        <v>60</v>
      </c>
      <c r="N16" s="290"/>
    </row>
    <row r="17" spans="1:14" s="5" customFormat="1" ht="5.0999999999999996" customHeight="1">
      <c r="A17" s="99"/>
      <c r="B17" s="99"/>
      <c r="C17" s="105"/>
      <c r="D17" s="71"/>
      <c r="E17" s="71"/>
      <c r="F17" s="71"/>
      <c r="I17" s="291"/>
      <c r="J17" s="291"/>
      <c r="K17" s="291"/>
      <c r="L17" s="291"/>
      <c r="M17" s="291"/>
      <c r="N17" s="291"/>
    </row>
    <row r="18" spans="1:14" s="5" customFormat="1" ht="5.0999999999999996" customHeight="1">
      <c r="A18" s="25"/>
      <c r="B18" s="25"/>
      <c r="C18" s="25"/>
      <c r="D18" s="25"/>
      <c r="E18" s="25"/>
      <c r="F18" s="25"/>
      <c r="G18" s="26"/>
      <c r="H18" s="26"/>
      <c r="I18" s="27"/>
    </row>
    <row r="19" spans="1:14" s="5" customFormat="1" ht="5.0999999999999996" customHeight="1">
      <c r="A19" s="25"/>
      <c r="B19" s="117"/>
      <c r="C19" s="118"/>
      <c r="D19" s="118"/>
      <c r="E19" s="118"/>
      <c r="F19" s="118"/>
      <c r="G19" s="119"/>
      <c r="H19" s="119"/>
      <c r="I19" s="120"/>
      <c r="J19" s="121"/>
      <c r="K19" s="121"/>
      <c r="L19" s="121"/>
      <c r="M19" s="121"/>
      <c r="N19" s="122"/>
    </row>
    <row r="20" spans="1:14" s="5" customFormat="1" ht="17.649999999999999">
      <c r="B20" s="123"/>
      <c r="C20" s="310" t="s">
        <v>37</v>
      </c>
      <c r="D20" s="310"/>
      <c r="E20" s="310"/>
      <c r="F20" s="124"/>
      <c r="G20" s="125"/>
      <c r="H20" s="125"/>
      <c r="I20" s="126"/>
      <c r="J20" s="127"/>
      <c r="K20" s="128"/>
      <c r="L20" s="128"/>
      <c r="M20" s="128"/>
      <c r="N20" s="129"/>
    </row>
    <row r="21" spans="1:14" s="5" customFormat="1" ht="5.0999999999999996" customHeight="1" thickBot="1">
      <c r="B21" s="123"/>
      <c r="C21" s="130"/>
      <c r="D21" s="130"/>
      <c r="E21" s="131"/>
      <c r="F21" s="131"/>
      <c r="G21" s="125"/>
      <c r="H21" s="125"/>
      <c r="I21" s="126"/>
      <c r="J21" s="127"/>
      <c r="K21" s="128"/>
      <c r="L21" s="128"/>
      <c r="M21" s="128"/>
      <c r="N21" s="129"/>
    </row>
    <row r="22" spans="1:14" s="5" customFormat="1" thickBot="1">
      <c r="A22" s="1"/>
      <c r="B22" s="132"/>
      <c r="C22" s="133"/>
      <c r="D22" s="134" t="s">
        <v>7</v>
      </c>
      <c r="E22" s="350" t="s">
        <v>8</v>
      </c>
      <c r="F22" s="351"/>
      <c r="G22" s="350" t="s">
        <v>0</v>
      </c>
      <c r="H22" s="351"/>
      <c r="I22" s="135" t="s">
        <v>5</v>
      </c>
      <c r="J22" s="136" t="s">
        <v>9</v>
      </c>
      <c r="K22" s="100"/>
      <c r="L22" s="128"/>
      <c r="M22" s="128"/>
      <c r="N22" s="129"/>
    </row>
    <row r="23" spans="1:14" s="5" customFormat="1" ht="15">
      <c r="A23" s="1"/>
      <c r="B23" s="132"/>
      <c r="C23" s="137" t="s">
        <v>31</v>
      </c>
      <c r="D23" s="138">
        <v>2024</v>
      </c>
      <c r="E23" s="139">
        <v>9000</v>
      </c>
      <c r="F23" s="140"/>
      <c r="G23" s="141">
        <v>-6727.38</v>
      </c>
      <c r="H23" s="142"/>
      <c r="I23" s="143">
        <v>2272.62</v>
      </c>
      <c r="J23" s="144">
        <v>-297727.38</v>
      </c>
      <c r="K23" s="100" t="s">
        <v>89</v>
      </c>
      <c r="L23" s="128"/>
      <c r="M23" s="128"/>
      <c r="N23" s="129"/>
    </row>
    <row r="24" spans="1:14" s="5" customFormat="1" ht="15">
      <c r="A24" s="1"/>
      <c r="B24" s="132"/>
      <c r="C24" s="137" t="s">
        <v>28</v>
      </c>
      <c r="D24" s="145">
        <v>2025</v>
      </c>
      <c r="E24" s="146">
        <v>12000</v>
      </c>
      <c r="F24" s="147"/>
      <c r="G24" s="148">
        <v>-8889.2900000000009</v>
      </c>
      <c r="H24" s="149"/>
      <c r="I24" s="150">
        <v>3110.71</v>
      </c>
      <c r="J24" s="151">
        <v>-294616.67</v>
      </c>
      <c r="K24" s="100" t="s">
        <v>89</v>
      </c>
      <c r="L24" s="128"/>
      <c r="M24" s="128"/>
      <c r="N24" s="129"/>
    </row>
    <row r="25" spans="1:14" s="5" customFormat="1" ht="15">
      <c r="A25" s="1"/>
      <c r="B25" s="132"/>
      <c r="C25" s="137" t="s">
        <v>27</v>
      </c>
      <c r="D25" s="152">
        <v>2026</v>
      </c>
      <c r="E25" s="153">
        <v>12000</v>
      </c>
      <c r="F25" s="154"/>
      <c r="G25" s="155">
        <v>-8794.67</v>
      </c>
      <c r="H25" s="156"/>
      <c r="I25" s="157">
        <v>3205.33</v>
      </c>
      <c r="J25" s="158">
        <v>-291411.34000000003</v>
      </c>
      <c r="K25" s="100" t="s">
        <v>89</v>
      </c>
      <c r="L25" s="128"/>
      <c r="M25" s="128"/>
      <c r="N25" s="129"/>
    </row>
    <row r="26" spans="1:14" s="5" customFormat="1" ht="9.75" customHeight="1">
      <c r="B26" s="123"/>
      <c r="C26" s="358" t="s">
        <v>95</v>
      </c>
      <c r="D26" s="358"/>
      <c r="E26" s="358"/>
      <c r="F26" s="358"/>
      <c r="G26" s="358"/>
      <c r="H26" s="358"/>
      <c r="I26" s="358"/>
      <c r="J26" s="358"/>
      <c r="K26" s="128"/>
      <c r="L26" s="128"/>
      <c r="M26" s="128"/>
      <c r="N26" s="129"/>
    </row>
    <row r="27" spans="1:14" s="5" customFormat="1" ht="5.0999999999999996" customHeight="1">
      <c r="B27" s="159"/>
      <c r="C27" s="73"/>
      <c r="D27" s="73"/>
      <c r="E27" s="73"/>
      <c r="F27" s="73"/>
      <c r="G27" s="73"/>
      <c r="H27" s="73"/>
      <c r="I27" s="73"/>
      <c r="J27" s="73"/>
      <c r="K27" s="160"/>
      <c r="L27" s="160"/>
      <c r="M27" s="160"/>
      <c r="N27" s="161"/>
    </row>
    <row r="28" spans="1:14" s="5" customFormat="1" ht="5.0999999999999996" customHeight="1" thickBot="1">
      <c r="B28" s="162"/>
      <c r="C28" s="162"/>
      <c r="D28" s="163"/>
      <c r="E28" s="163"/>
      <c r="F28" s="163"/>
      <c r="G28" s="164"/>
      <c r="H28" s="164"/>
      <c r="I28" s="165"/>
      <c r="J28" s="166"/>
      <c r="K28" s="166"/>
      <c r="L28" s="166"/>
      <c r="M28" s="163"/>
      <c r="N28" s="167"/>
    </row>
    <row r="29" spans="1:14" s="5" customFormat="1" ht="5.0999999999999996" customHeight="1">
      <c r="C29" s="168"/>
      <c r="G29" s="7"/>
      <c r="H29" s="7"/>
      <c r="I29" s="8"/>
      <c r="J29" s="13"/>
    </row>
    <row r="30" spans="1:14" s="5" customFormat="1" ht="22.5" thickBot="1">
      <c r="A30" s="1"/>
      <c r="B30" s="322" t="s">
        <v>47</v>
      </c>
      <c r="C30" s="322"/>
      <c r="D30" s="322"/>
      <c r="E30" s="322"/>
      <c r="F30" s="1"/>
      <c r="G30" s="286" t="s">
        <v>73</v>
      </c>
      <c r="H30" s="286"/>
      <c r="I30" s="286"/>
      <c r="J30" s="286"/>
      <c r="K30" s="286"/>
      <c r="L30" s="286"/>
      <c r="M30" s="286"/>
    </row>
    <row r="31" spans="1:14" s="5" customFormat="1" ht="15.75" customHeight="1" thickBot="1">
      <c r="C31" s="292" t="s">
        <v>83</v>
      </c>
      <c r="D31" s="292"/>
      <c r="E31" s="292"/>
      <c r="F31" s="292"/>
      <c r="G31" s="292"/>
      <c r="H31" s="292"/>
      <c r="I31" s="329" t="s">
        <v>96</v>
      </c>
      <c r="J31" s="330"/>
      <c r="K31" s="169"/>
      <c r="L31" s="169"/>
      <c r="M31" s="169"/>
    </row>
    <row r="32" spans="1:14" s="5" customFormat="1" ht="15.75" customHeight="1" thickBot="1">
      <c r="C32" s="59"/>
      <c r="D32" s="170" t="s">
        <v>38</v>
      </c>
      <c r="E32" s="293" t="s">
        <v>2</v>
      </c>
      <c r="F32" s="294"/>
      <c r="G32" s="293" t="s">
        <v>6</v>
      </c>
      <c r="H32" s="352"/>
      <c r="I32" s="236" t="s">
        <v>0</v>
      </c>
      <c r="J32" s="237" t="s">
        <v>5</v>
      </c>
      <c r="K32" s="171" t="e">
        <v>#REF!</v>
      </c>
      <c r="L32" s="295" t="s">
        <v>1</v>
      </c>
      <c r="M32" s="296"/>
    </row>
    <row r="33" spans="1:14" s="5" customFormat="1" ht="15.4" customHeight="1">
      <c r="C33" s="173" t="s">
        <v>46</v>
      </c>
      <c r="D33" s="174">
        <v>45659</v>
      </c>
      <c r="E33" s="353" t="s">
        <v>6</v>
      </c>
      <c r="F33" s="354"/>
      <c r="G33" s="175">
        <v>1000</v>
      </c>
      <c r="H33" s="234"/>
      <c r="I33" s="238">
        <v>-717.9</v>
      </c>
      <c r="J33" s="239">
        <v>282.10000000000002</v>
      </c>
      <c r="K33" s="176" t="s">
        <v>32</v>
      </c>
      <c r="L33" s="299">
        <v>-286878.90999999997</v>
      </c>
      <c r="M33" s="300"/>
    </row>
    <row r="34" spans="1:14" s="5" customFormat="1" ht="15.4" customHeight="1">
      <c r="A34" s="283" t="s">
        <v>11</v>
      </c>
      <c r="B34" s="283"/>
      <c r="C34" s="284"/>
      <c r="D34" s="248" t="s">
        <v>61</v>
      </c>
      <c r="E34" s="355" t="s">
        <v>6</v>
      </c>
      <c r="F34" s="356"/>
      <c r="G34" s="177">
        <v>1000</v>
      </c>
      <c r="H34" s="235"/>
      <c r="I34" s="238">
        <v>-717.2</v>
      </c>
      <c r="J34" s="239">
        <v>282.8</v>
      </c>
      <c r="K34" s="178" t="s">
        <v>32</v>
      </c>
      <c r="L34" s="323">
        <v>-286596.11</v>
      </c>
      <c r="M34" s="324"/>
    </row>
    <row r="35" spans="1:14" s="5" customFormat="1" ht="15.4" customHeight="1" thickBot="1">
      <c r="A35" s="283" t="s">
        <v>12</v>
      </c>
      <c r="B35" s="283"/>
      <c r="C35" s="284"/>
      <c r="D35" s="174"/>
      <c r="E35" s="355" t="s">
        <v>6</v>
      </c>
      <c r="F35" s="356"/>
      <c r="G35" s="177">
        <v>1000</v>
      </c>
      <c r="H35" s="235"/>
      <c r="I35" s="240">
        <v>-716.49</v>
      </c>
      <c r="J35" s="241">
        <v>283.51</v>
      </c>
      <c r="K35" s="178" t="s">
        <v>32</v>
      </c>
      <c r="L35" s="323">
        <v>-286312.59999999998</v>
      </c>
      <c r="M35" s="324"/>
    </row>
    <row r="36" spans="1:14" s="5" customFormat="1" ht="9.4" customHeight="1">
      <c r="B36" s="285" t="s">
        <v>74</v>
      </c>
      <c r="C36" s="285"/>
      <c r="D36" s="285"/>
      <c r="E36" s="179" t="s">
        <v>39</v>
      </c>
      <c r="F36" s="179"/>
      <c r="G36" s="179" t="s">
        <v>39</v>
      </c>
      <c r="H36" s="179"/>
      <c r="I36" s="179" t="s">
        <v>39</v>
      </c>
      <c r="J36" s="180"/>
      <c r="K36" s="181"/>
      <c r="L36" s="181"/>
      <c r="M36" s="181"/>
    </row>
    <row r="37" spans="1:14" s="182" customFormat="1" ht="15" customHeight="1" thickBot="1">
      <c r="B37" s="302" t="s">
        <v>75</v>
      </c>
      <c r="C37" s="302"/>
      <c r="D37" s="302"/>
      <c r="E37" s="301" t="s">
        <v>87</v>
      </c>
      <c r="F37" s="301"/>
      <c r="G37" s="301"/>
      <c r="H37" s="301"/>
      <c r="I37" s="301"/>
      <c r="J37" s="301"/>
      <c r="K37" s="301"/>
      <c r="L37" s="301"/>
      <c r="M37" s="301"/>
    </row>
    <row r="38" spans="1:14" s="183" customFormat="1" ht="15.4" customHeight="1" thickBot="1">
      <c r="B38" s="184"/>
      <c r="C38" s="184"/>
      <c r="D38" s="170" t="s">
        <v>38</v>
      </c>
      <c r="E38" s="293" t="s">
        <v>2</v>
      </c>
      <c r="F38" s="294"/>
      <c r="G38" s="293" t="s">
        <v>6</v>
      </c>
      <c r="H38" s="294"/>
      <c r="I38" s="185" t="s">
        <v>0</v>
      </c>
      <c r="J38" s="172" t="s">
        <v>5</v>
      </c>
      <c r="K38" s="171" t="e">
        <v>#REF!</v>
      </c>
      <c r="L38" s="295" t="s">
        <v>1</v>
      </c>
      <c r="M38" s="296"/>
    </row>
    <row r="39" spans="1:14" s="183" customFormat="1" ht="15.4" customHeight="1">
      <c r="A39" s="283" t="s">
        <v>10</v>
      </c>
      <c r="B39" s="283"/>
      <c r="C39" s="284"/>
      <c r="D39" s="186"/>
      <c r="E39" s="297"/>
      <c r="F39" s="298"/>
      <c r="G39" s="187"/>
      <c r="H39" s="188"/>
      <c r="I39" s="189"/>
      <c r="J39" s="190"/>
      <c r="K39" s="176" t="s">
        <v>32</v>
      </c>
      <c r="L39" s="299">
        <v>-286878.90999999997</v>
      </c>
      <c r="M39" s="300"/>
    </row>
    <row r="40" spans="1:14" s="183" customFormat="1" ht="15" customHeight="1">
      <c r="B40" s="285" t="s">
        <v>97</v>
      </c>
      <c r="C40" s="285"/>
      <c r="D40" s="285"/>
      <c r="E40" s="285"/>
      <c r="F40" s="285"/>
      <c r="G40" s="285"/>
      <c r="H40" s="285"/>
      <c r="I40" s="285"/>
      <c r="J40" s="285"/>
      <c r="K40" s="285"/>
      <c r="L40" s="285"/>
      <c r="M40" s="285"/>
    </row>
    <row r="41" spans="1:14" s="5" customFormat="1" ht="3" customHeight="1">
      <c r="C41" s="72"/>
      <c r="D41" s="72"/>
      <c r="E41" s="72"/>
      <c r="F41" s="72"/>
      <c r="G41" s="72"/>
      <c r="H41" s="72"/>
      <c r="I41" s="72"/>
      <c r="J41" s="72"/>
    </row>
    <row r="42" spans="1:14" s="5" customFormat="1" ht="5.0999999999999996" customHeight="1">
      <c r="A42" s="25"/>
      <c r="B42" s="117"/>
      <c r="C42" s="118"/>
      <c r="D42" s="118"/>
      <c r="E42" s="118"/>
      <c r="F42" s="118"/>
      <c r="G42" s="119"/>
      <c r="H42" s="119"/>
      <c r="I42" s="120"/>
      <c r="J42" s="121"/>
      <c r="K42" s="121"/>
      <c r="L42" s="121"/>
      <c r="M42" s="121"/>
      <c r="N42" s="122"/>
    </row>
    <row r="43" spans="1:14" s="5" customFormat="1" ht="17.649999999999999">
      <c r="B43" s="123"/>
      <c r="C43" s="310" t="s">
        <v>37</v>
      </c>
      <c r="D43" s="310"/>
      <c r="E43" s="310"/>
      <c r="F43" s="312" t="s">
        <v>78</v>
      </c>
      <c r="G43" s="312"/>
      <c r="H43" s="312"/>
      <c r="I43" s="312"/>
      <c r="J43" s="191" t="s">
        <v>4</v>
      </c>
      <c r="K43" s="10"/>
      <c r="L43" s="303">
        <v>-287161.01</v>
      </c>
      <c r="M43" s="304"/>
      <c r="N43" s="129"/>
    </row>
    <row r="44" spans="1:14" s="5" customFormat="1" ht="15" customHeight="1">
      <c r="B44" s="123"/>
      <c r="C44" s="192"/>
      <c r="D44" s="130"/>
      <c r="E44" s="131"/>
      <c r="F44" s="131"/>
      <c r="G44" s="125"/>
      <c r="H44" s="125"/>
      <c r="I44" s="305" t="s">
        <v>98</v>
      </c>
      <c r="J44" s="305"/>
      <c r="K44" s="305"/>
      <c r="L44" s="305"/>
      <c r="M44" s="305"/>
      <c r="N44" s="129"/>
    </row>
    <row r="45" spans="1:14" s="5" customFormat="1" ht="15">
      <c r="A45" s="1"/>
      <c r="B45" s="132"/>
      <c r="C45" s="309" t="s">
        <v>50</v>
      </c>
      <c r="D45" s="309"/>
      <c r="E45" s="309"/>
      <c r="F45" s="309"/>
      <c r="G45" s="309"/>
      <c r="H45" s="309"/>
      <c r="I45" s="309"/>
      <c r="J45" s="309"/>
      <c r="K45" s="309"/>
      <c r="L45" s="309"/>
      <c r="M45" s="309"/>
      <c r="N45" s="129"/>
    </row>
    <row r="46" spans="1:14" s="5" customFormat="1" ht="15">
      <c r="A46" s="1"/>
      <c r="B46" s="132"/>
      <c r="C46" s="309" t="s">
        <v>49</v>
      </c>
      <c r="D46" s="309"/>
      <c r="E46" s="309"/>
      <c r="F46" s="309"/>
      <c r="G46" s="309"/>
      <c r="H46" s="309"/>
      <c r="I46" s="309"/>
      <c r="J46" s="309"/>
      <c r="K46" s="309"/>
      <c r="L46" s="309"/>
      <c r="M46" s="309"/>
      <c r="N46" s="129"/>
    </row>
    <row r="47" spans="1:14" s="5" customFormat="1" ht="15">
      <c r="A47" s="1"/>
      <c r="B47" s="193"/>
      <c r="C47" s="311" t="s">
        <v>53</v>
      </c>
      <c r="D47" s="311"/>
      <c r="E47" s="311"/>
      <c r="F47" s="311"/>
      <c r="G47" s="311"/>
      <c r="H47" s="311"/>
      <c r="I47" s="311"/>
      <c r="J47" s="311"/>
      <c r="K47" s="311"/>
      <c r="L47" s="311"/>
      <c r="M47" s="311"/>
      <c r="N47" s="161"/>
    </row>
    <row r="48" spans="1:14" s="5" customFormat="1" ht="15">
      <c r="A48" s="1"/>
      <c r="B48" s="132"/>
      <c r="C48" s="309" t="s">
        <v>52</v>
      </c>
      <c r="D48" s="309"/>
      <c r="E48" s="309"/>
      <c r="F48" s="309"/>
      <c r="G48" s="309"/>
      <c r="H48" s="309"/>
      <c r="I48" s="309"/>
      <c r="J48" s="309"/>
      <c r="K48" s="309"/>
      <c r="L48" s="309"/>
      <c r="M48" s="309"/>
      <c r="N48" s="129"/>
    </row>
    <row r="49" spans="1:14" s="5" customFormat="1" ht="15">
      <c r="A49" s="1"/>
      <c r="B49" s="132"/>
      <c r="C49" s="309" t="s">
        <v>51</v>
      </c>
      <c r="D49" s="309"/>
      <c r="E49" s="309"/>
      <c r="F49" s="309"/>
      <c r="G49" s="309"/>
      <c r="H49" s="309"/>
      <c r="I49" s="309"/>
      <c r="J49" s="309"/>
      <c r="K49" s="309"/>
      <c r="L49" s="309"/>
      <c r="M49" s="309"/>
      <c r="N49" s="129"/>
    </row>
    <row r="50" spans="1:14" s="5" customFormat="1" ht="5.0999999999999996" customHeight="1">
      <c r="B50" s="159"/>
      <c r="C50" s="73"/>
      <c r="D50" s="73"/>
      <c r="E50" s="73"/>
      <c r="F50" s="73"/>
      <c r="G50" s="73"/>
      <c r="H50" s="73"/>
      <c r="I50" s="73"/>
      <c r="J50" s="73"/>
      <c r="K50" s="160"/>
      <c r="L50" s="160"/>
      <c r="M50" s="160"/>
      <c r="N50" s="161"/>
    </row>
    <row r="51" spans="1:14" s="5" customFormat="1" ht="3" customHeight="1">
      <c r="C51" s="168"/>
      <c r="G51" s="7"/>
      <c r="H51" s="7"/>
      <c r="I51" s="8"/>
      <c r="J51" s="13"/>
    </row>
    <row r="52" spans="1:14" s="5" customFormat="1" ht="5.0999999999999996" customHeight="1">
      <c r="A52" s="25"/>
      <c r="B52" s="117"/>
      <c r="C52" s="118"/>
      <c r="D52" s="118"/>
      <c r="E52" s="118"/>
      <c r="F52" s="118"/>
      <c r="G52" s="119"/>
      <c r="H52" s="119"/>
      <c r="I52" s="120"/>
      <c r="J52" s="121"/>
      <c r="K52" s="121"/>
      <c r="L52" s="121"/>
      <c r="M52" s="121"/>
      <c r="N52" s="122"/>
    </row>
    <row r="53" spans="1:14" s="5" customFormat="1" ht="17.649999999999999">
      <c r="B53" s="123"/>
      <c r="C53" s="130" t="s">
        <v>55</v>
      </c>
      <c r="D53" s="130"/>
      <c r="E53" s="131"/>
      <c r="F53" s="131"/>
      <c r="G53" s="125"/>
      <c r="H53" s="125"/>
      <c r="I53" s="126"/>
      <c r="J53" s="126"/>
      <c r="K53" s="126"/>
      <c r="L53" s="126"/>
      <c r="M53" s="126"/>
      <c r="N53" s="129"/>
    </row>
    <row r="54" spans="1:14" s="5" customFormat="1" ht="15">
      <c r="A54" s="1"/>
      <c r="B54" s="132"/>
      <c r="C54" s="309" t="s">
        <v>54</v>
      </c>
      <c r="D54" s="309"/>
      <c r="E54" s="309"/>
      <c r="F54" s="309"/>
      <c r="G54" s="309"/>
      <c r="H54" s="309"/>
      <c r="I54" s="309"/>
      <c r="J54" s="309"/>
      <c r="K54" s="309"/>
      <c r="L54" s="309"/>
      <c r="M54" s="309"/>
      <c r="N54" s="129"/>
    </row>
    <row r="55" spans="1:14" s="5" customFormat="1" ht="15">
      <c r="A55" s="1"/>
      <c r="B55" s="132"/>
      <c r="C55" s="309" t="s">
        <v>79</v>
      </c>
      <c r="D55" s="309"/>
      <c r="E55" s="309"/>
      <c r="F55" s="309"/>
      <c r="G55" s="309"/>
      <c r="H55" s="309"/>
      <c r="I55" s="309"/>
      <c r="J55" s="309"/>
      <c r="K55" s="309"/>
      <c r="L55" s="309"/>
      <c r="M55" s="309"/>
      <c r="N55" s="129"/>
    </row>
    <row r="56" spans="1:14" s="5" customFormat="1" ht="5.0999999999999996" customHeight="1">
      <c r="B56" s="159"/>
      <c r="C56" s="73"/>
      <c r="D56" s="73"/>
      <c r="E56" s="73"/>
      <c r="F56" s="73"/>
      <c r="G56" s="73"/>
      <c r="H56" s="73"/>
      <c r="I56" s="73"/>
      <c r="J56" s="73"/>
      <c r="K56" s="160"/>
      <c r="L56" s="160"/>
      <c r="M56" s="160"/>
      <c r="N56" s="161"/>
    </row>
    <row r="57" spans="1:14" s="5" customFormat="1" ht="3" customHeight="1">
      <c r="B57" s="168"/>
      <c r="C57" s="168"/>
      <c r="G57" s="7"/>
      <c r="H57" s="7"/>
      <c r="I57" s="8"/>
      <c r="J57" s="13"/>
      <c r="K57" s="13"/>
      <c r="L57" s="13"/>
      <c r="N57" s="194"/>
    </row>
    <row r="58" spans="1:14" s="5" customFormat="1" ht="25.15">
      <c r="B58" s="306" t="s">
        <v>58</v>
      </c>
      <c r="C58" s="307"/>
      <c r="D58" s="307"/>
      <c r="E58" s="307"/>
      <c r="F58" s="307"/>
      <c r="G58" s="307"/>
      <c r="H58" s="307"/>
      <c r="I58" s="307"/>
      <c r="J58" s="307"/>
      <c r="K58" s="307"/>
      <c r="L58" s="307"/>
      <c r="M58" s="307"/>
      <c r="N58" s="308"/>
    </row>
    <row r="59" spans="1:14" s="5" customFormat="1" ht="25.15" customHeight="1">
      <c r="B59" s="316" t="s">
        <v>57</v>
      </c>
      <c r="C59" s="317"/>
      <c r="D59" s="317"/>
      <c r="E59" s="317"/>
      <c r="F59" s="317"/>
      <c r="G59" s="317"/>
      <c r="H59" s="317"/>
      <c r="I59" s="317"/>
      <c r="J59" s="317"/>
      <c r="K59" s="317"/>
      <c r="L59" s="317"/>
      <c r="M59" s="317"/>
      <c r="N59" s="318"/>
    </row>
    <row r="60" spans="1:14" s="5" customFormat="1" ht="25.15">
      <c r="B60" s="319" t="s">
        <v>56</v>
      </c>
      <c r="C60" s="320"/>
      <c r="D60" s="320"/>
      <c r="E60" s="320"/>
      <c r="F60" s="320"/>
      <c r="G60" s="320"/>
      <c r="H60" s="320"/>
      <c r="I60" s="320"/>
      <c r="J60" s="320"/>
      <c r="K60" s="320"/>
      <c r="L60" s="320"/>
      <c r="M60" s="320"/>
      <c r="N60" s="321"/>
    </row>
    <row r="61" spans="1:14" s="5" customFormat="1" ht="5.0999999999999996" customHeight="1">
      <c r="C61" s="168"/>
      <c r="G61" s="7"/>
      <c r="H61" s="7"/>
      <c r="I61" s="8"/>
      <c r="J61" s="13"/>
    </row>
    <row r="62" spans="1:14" s="5" customFormat="1" ht="25.15" customHeight="1">
      <c r="B62" s="313" t="s">
        <v>59</v>
      </c>
      <c r="C62" s="314"/>
      <c r="D62" s="314"/>
      <c r="E62" s="314"/>
      <c r="F62" s="314"/>
      <c r="G62" s="314"/>
      <c r="H62" s="314"/>
      <c r="I62" s="314"/>
      <c r="J62" s="314"/>
      <c r="K62" s="314"/>
      <c r="L62" s="314"/>
      <c r="M62" s="314"/>
      <c r="N62" s="315"/>
    </row>
    <row r="63" spans="1:14" s="5" customFormat="1" ht="15">
      <c r="C63" s="168"/>
      <c r="G63" s="7"/>
      <c r="H63" s="7"/>
      <c r="I63" s="8"/>
      <c r="J63" s="13"/>
    </row>
    <row r="64" spans="1:14" s="5" customFormat="1" ht="15">
      <c r="C64" s="168"/>
      <c r="G64" s="7"/>
      <c r="H64" s="7"/>
      <c r="I64" s="8"/>
      <c r="J64" s="13"/>
    </row>
    <row r="65" spans="3:10" s="5" customFormat="1" ht="15">
      <c r="C65" s="168"/>
      <c r="G65" s="7"/>
      <c r="H65" s="7"/>
      <c r="I65" s="8"/>
      <c r="J65" s="13"/>
    </row>
    <row r="66" spans="3:10" s="5" customFormat="1" ht="15">
      <c r="C66" s="168"/>
      <c r="G66" s="7"/>
      <c r="H66" s="7"/>
      <c r="I66" s="8"/>
      <c r="J66" s="13"/>
    </row>
    <row r="67" spans="3:10" s="5" customFormat="1" ht="15">
      <c r="C67" s="168"/>
      <c r="G67" s="7"/>
      <c r="H67" s="7"/>
      <c r="I67" s="8"/>
      <c r="J67" s="13"/>
    </row>
    <row r="68" spans="3:10" s="5" customFormat="1" ht="15">
      <c r="C68" s="168"/>
      <c r="G68" s="7"/>
      <c r="H68" s="7"/>
      <c r="I68" s="8"/>
      <c r="J68" s="13"/>
    </row>
    <row r="69" spans="3:10" s="5" customFormat="1" ht="15">
      <c r="C69" s="168"/>
      <c r="G69" s="7"/>
      <c r="H69" s="7"/>
      <c r="I69" s="8"/>
      <c r="J69" s="13"/>
    </row>
    <row r="70" spans="3:10" s="5" customFormat="1" ht="15">
      <c r="C70" s="168"/>
      <c r="G70" s="7"/>
      <c r="H70" s="7"/>
      <c r="I70" s="8"/>
      <c r="J70" s="13"/>
    </row>
    <row r="71" spans="3:10" s="5" customFormat="1" ht="15">
      <c r="C71" s="168"/>
      <c r="G71" s="7"/>
      <c r="H71" s="7"/>
      <c r="I71" s="8"/>
      <c r="J71" s="13"/>
    </row>
    <row r="72" spans="3:10" s="5" customFormat="1" ht="15">
      <c r="C72" s="168"/>
      <c r="G72" s="7"/>
      <c r="H72" s="7"/>
      <c r="I72" s="8"/>
      <c r="J72" s="13"/>
    </row>
    <row r="73" spans="3:10" s="5" customFormat="1" ht="15">
      <c r="C73" s="168"/>
      <c r="G73" s="7"/>
      <c r="H73" s="7"/>
      <c r="I73" s="8"/>
      <c r="J73" s="13"/>
    </row>
    <row r="74" spans="3:10" s="5" customFormat="1" ht="15">
      <c r="C74" s="168"/>
      <c r="G74" s="7"/>
      <c r="H74" s="7"/>
      <c r="I74" s="8"/>
      <c r="J74" s="13"/>
    </row>
    <row r="75" spans="3:10" s="5" customFormat="1" ht="15">
      <c r="C75" s="168"/>
      <c r="G75" s="7"/>
      <c r="H75" s="7"/>
      <c r="I75" s="8"/>
      <c r="J75" s="13"/>
    </row>
    <row r="76" spans="3:10" s="5" customFormat="1" ht="15">
      <c r="C76" s="168"/>
      <c r="G76" s="7"/>
      <c r="H76" s="7"/>
      <c r="I76" s="8"/>
      <c r="J76" s="13"/>
    </row>
    <row r="77" spans="3:10" s="5" customFormat="1" ht="15">
      <c r="C77" s="168"/>
      <c r="G77" s="7"/>
      <c r="H77" s="7"/>
      <c r="I77" s="8"/>
      <c r="J77" s="13"/>
    </row>
    <row r="78" spans="3:10" s="5" customFormat="1" ht="15">
      <c r="C78" s="168"/>
      <c r="G78" s="7"/>
      <c r="H78" s="7"/>
      <c r="I78" s="8"/>
      <c r="J78" s="13"/>
    </row>
    <row r="79" spans="3:10" s="5" customFormat="1" ht="15">
      <c r="C79" s="168"/>
      <c r="G79" s="7"/>
      <c r="H79" s="7"/>
      <c r="I79" s="8"/>
      <c r="J79" s="13"/>
    </row>
    <row r="80" spans="3:10" s="5" customFormat="1" ht="15">
      <c r="C80" s="168"/>
      <c r="G80" s="7"/>
      <c r="H80" s="7"/>
      <c r="I80" s="8"/>
      <c r="J80" s="13"/>
    </row>
    <row r="81" spans="3:10" s="5" customFormat="1" ht="15">
      <c r="C81" s="168"/>
      <c r="G81" s="7"/>
      <c r="H81" s="7"/>
      <c r="I81" s="8"/>
      <c r="J81" s="13"/>
    </row>
    <row r="82" spans="3:10" s="5" customFormat="1" ht="15">
      <c r="C82" s="168"/>
      <c r="G82" s="7"/>
      <c r="H82" s="7"/>
      <c r="I82" s="8"/>
      <c r="J82" s="13"/>
    </row>
    <row r="83" spans="3:10" s="5" customFormat="1" ht="15">
      <c r="C83" s="168"/>
      <c r="G83" s="7"/>
      <c r="H83" s="7"/>
      <c r="I83" s="8"/>
      <c r="J83" s="13"/>
    </row>
    <row r="84" spans="3:10" s="5" customFormat="1" ht="15">
      <c r="C84" s="168"/>
      <c r="G84" s="7"/>
      <c r="H84" s="7"/>
      <c r="I84" s="8"/>
      <c r="J84" s="13"/>
    </row>
    <row r="85" spans="3:10" s="5" customFormat="1" ht="15">
      <c r="C85" s="168"/>
      <c r="G85" s="7"/>
      <c r="H85" s="7"/>
      <c r="I85" s="8"/>
      <c r="J85" s="13"/>
    </row>
    <row r="86" spans="3:10" s="5" customFormat="1" ht="15">
      <c r="C86" s="168"/>
      <c r="G86" s="7"/>
      <c r="H86" s="7"/>
      <c r="I86" s="8"/>
      <c r="J86" s="13"/>
    </row>
    <row r="87" spans="3:10" s="5" customFormat="1" ht="15">
      <c r="C87" s="168"/>
      <c r="G87" s="7"/>
      <c r="H87" s="7"/>
      <c r="I87" s="8"/>
      <c r="J87" s="13"/>
    </row>
    <row r="88" spans="3:10" s="5" customFormat="1" ht="15">
      <c r="C88" s="168"/>
      <c r="G88" s="7"/>
      <c r="H88" s="7"/>
      <c r="I88" s="8"/>
      <c r="J88" s="13"/>
    </row>
    <row r="89" spans="3:10" s="5" customFormat="1" ht="15">
      <c r="C89" s="168"/>
      <c r="G89" s="7"/>
      <c r="H89" s="7"/>
      <c r="I89" s="8"/>
      <c r="J89" s="13"/>
    </row>
    <row r="90" spans="3:10" s="5" customFormat="1" ht="15">
      <c r="C90" s="168"/>
      <c r="G90" s="7"/>
      <c r="H90" s="7"/>
      <c r="I90" s="8"/>
      <c r="J90" s="13"/>
    </row>
    <row r="91" spans="3:10" s="5" customFormat="1" ht="15">
      <c r="C91" s="168"/>
      <c r="G91" s="7"/>
      <c r="H91" s="7"/>
      <c r="I91" s="8"/>
      <c r="J91" s="13"/>
    </row>
    <row r="92" spans="3:10" s="5" customFormat="1" ht="15">
      <c r="C92" s="168"/>
      <c r="G92" s="7"/>
      <c r="H92" s="7"/>
      <c r="I92" s="8"/>
      <c r="J92" s="13"/>
    </row>
    <row r="93" spans="3:10" s="5" customFormat="1" ht="15">
      <c r="C93" s="168"/>
      <c r="G93" s="7"/>
      <c r="H93" s="7"/>
      <c r="I93" s="8"/>
      <c r="J93" s="13"/>
    </row>
    <row r="94" spans="3:10" s="5" customFormat="1" ht="15">
      <c r="C94" s="168"/>
      <c r="G94" s="7"/>
      <c r="H94" s="7"/>
      <c r="I94" s="8"/>
      <c r="J94" s="13"/>
    </row>
    <row r="95" spans="3:10" s="5" customFormat="1" ht="15">
      <c r="C95" s="168"/>
      <c r="G95" s="7"/>
      <c r="H95" s="7"/>
      <c r="I95" s="8"/>
      <c r="J95" s="13"/>
    </row>
    <row r="96" spans="3:10" s="5" customFormat="1" ht="15">
      <c r="C96" s="168"/>
      <c r="G96" s="7"/>
      <c r="H96" s="7"/>
      <c r="I96" s="8"/>
      <c r="J96" s="13"/>
    </row>
    <row r="97" spans="3:10" s="5" customFormat="1" ht="15">
      <c r="C97" s="168"/>
      <c r="G97" s="7"/>
      <c r="H97" s="7"/>
      <c r="I97" s="8"/>
      <c r="J97" s="13"/>
    </row>
    <row r="98" spans="3:10" s="5" customFormat="1" ht="15">
      <c r="C98" s="168"/>
      <c r="G98" s="7"/>
      <c r="H98" s="7"/>
      <c r="I98" s="8"/>
      <c r="J98" s="13"/>
    </row>
    <row r="99" spans="3:10" s="5" customFormat="1" ht="15">
      <c r="C99" s="168"/>
      <c r="G99" s="7"/>
      <c r="H99" s="7"/>
      <c r="I99" s="8"/>
      <c r="J99" s="13"/>
    </row>
    <row r="100" spans="3:10" s="5" customFormat="1" ht="15">
      <c r="C100" s="168"/>
      <c r="G100" s="7"/>
      <c r="H100" s="7"/>
      <c r="I100" s="8"/>
      <c r="J100" s="13"/>
    </row>
    <row r="101" spans="3:10" s="5" customFormat="1" ht="15">
      <c r="C101" s="168"/>
      <c r="G101" s="7"/>
      <c r="H101" s="7"/>
      <c r="I101" s="8"/>
      <c r="J101" s="13"/>
    </row>
    <row r="102" spans="3:10" s="5" customFormat="1" ht="15">
      <c r="C102" s="168"/>
      <c r="G102" s="7"/>
      <c r="H102" s="7"/>
      <c r="I102" s="8"/>
      <c r="J102" s="13"/>
    </row>
    <row r="103" spans="3:10" s="5" customFormat="1" ht="15">
      <c r="C103" s="168"/>
      <c r="G103" s="7"/>
      <c r="H103" s="7"/>
      <c r="I103" s="8"/>
      <c r="J103" s="13"/>
    </row>
    <row r="104" spans="3:10" s="5" customFormat="1" ht="15">
      <c r="C104" s="168"/>
      <c r="G104" s="7"/>
      <c r="H104" s="7"/>
      <c r="I104" s="8"/>
      <c r="J104" s="13"/>
    </row>
    <row r="105" spans="3:10" s="5" customFormat="1" ht="15">
      <c r="C105" s="168"/>
      <c r="G105" s="7"/>
      <c r="H105" s="7"/>
      <c r="I105" s="8"/>
      <c r="J105" s="13"/>
    </row>
    <row r="106" spans="3:10" s="5" customFormat="1" ht="15">
      <c r="C106" s="168"/>
      <c r="G106" s="7"/>
      <c r="H106" s="7"/>
      <c r="I106" s="8"/>
      <c r="J106" s="13"/>
    </row>
    <row r="107" spans="3:10" s="5" customFormat="1" ht="15">
      <c r="C107" s="168"/>
      <c r="G107" s="7"/>
      <c r="H107" s="7"/>
      <c r="I107" s="8"/>
      <c r="J107" s="13"/>
    </row>
    <row r="108" spans="3:10" s="5" customFormat="1" ht="15">
      <c r="C108" s="168"/>
      <c r="G108" s="7"/>
      <c r="H108" s="7"/>
      <c r="I108" s="8"/>
      <c r="J108" s="13"/>
    </row>
    <row r="109" spans="3:10" s="5" customFormat="1" ht="15">
      <c r="C109" s="168"/>
      <c r="G109" s="7"/>
      <c r="H109" s="7"/>
      <c r="I109" s="8"/>
      <c r="J109" s="13"/>
    </row>
    <row r="110" spans="3:10" s="5" customFormat="1" ht="15">
      <c r="C110" s="168"/>
      <c r="G110" s="7"/>
      <c r="H110" s="7"/>
      <c r="I110" s="8"/>
      <c r="J110" s="13"/>
    </row>
    <row r="111" spans="3:10" s="5" customFormat="1" ht="15">
      <c r="C111" s="168"/>
      <c r="G111" s="7"/>
      <c r="H111" s="7"/>
      <c r="I111" s="8"/>
      <c r="J111" s="13"/>
    </row>
    <row r="112" spans="3:10" s="5" customFormat="1" ht="15">
      <c r="C112" s="168"/>
      <c r="G112" s="7"/>
      <c r="H112" s="7"/>
      <c r="I112" s="8"/>
      <c r="J112" s="13"/>
    </row>
    <row r="113" spans="3:10" s="5" customFormat="1" ht="15">
      <c r="C113" s="168"/>
      <c r="G113" s="7"/>
      <c r="H113" s="7"/>
      <c r="I113" s="8"/>
      <c r="J113" s="13"/>
    </row>
    <row r="114" spans="3:10" s="5" customFormat="1" ht="15">
      <c r="C114" s="168"/>
      <c r="G114" s="7"/>
      <c r="H114" s="7"/>
      <c r="I114" s="8"/>
      <c r="J114" s="13"/>
    </row>
    <row r="115" spans="3:10" s="5" customFormat="1" ht="15">
      <c r="C115" s="168"/>
      <c r="G115" s="7"/>
      <c r="H115" s="7"/>
      <c r="I115" s="8"/>
      <c r="J115" s="13"/>
    </row>
    <row r="116" spans="3:10" s="5" customFormat="1" ht="15">
      <c r="C116" s="168"/>
      <c r="G116" s="7"/>
      <c r="H116" s="7"/>
      <c r="I116" s="8"/>
      <c r="J116" s="13"/>
    </row>
    <row r="117" spans="3:10" s="5" customFormat="1" ht="15">
      <c r="C117" s="168"/>
      <c r="G117" s="7"/>
      <c r="H117" s="7"/>
      <c r="I117" s="8"/>
      <c r="J117" s="13"/>
    </row>
    <row r="118" spans="3:10" s="5" customFormat="1" ht="15">
      <c r="C118" s="168"/>
      <c r="G118" s="7"/>
      <c r="H118" s="7"/>
      <c r="I118" s="8"/>
      <c r="J118" s="13"/>
    </row>
    <row r="119" spans="3:10" s="5" customFormat="1" ht="15">
      <c r="C119" s="168"/>
      <c r="G119" s="7"/>
      <c r="H119" s="7"/>
      <c r="I119" s="8"/>
      <c r="J119" s="13"/>
    </row>
    <row r="120" spans="3:10" s="5" customFormat="1" ht="15">
      <c r="C120" s="168"/>
      <c r="G120" s="7"/>
      <c r="H120" s="7"/>
      <c r="I120" s="8"/>
      <c r="J120" s="13"/>
    </row>
    <row r="121" spans="3:10" s="5" customFormat="1" ht="15">
      <c r="C121" s="168"/>
      <c r="G121" s="7"/>
      <c r="H121" s="7"/>
      <c r="I121" s="8"/>
      <c r="J121" s="13"/>
    </row>
    <row r="122" spans="3:10" s="5" customFormat="1" ht="15">
      <c r="C122" s="168"/>
      <c r="G122" s="7"/>
      <c r="H122" s="7"/>
      <c r="I122" s="8"/>
      <c r="J122" s="13"/>
    </row>
    <row r="123" spans="3:10" s="5" customFormat="1" ht="15">
      <c r="C123" s="168"/>
      <c r="G123" s="7"/>
      <c r="H123" s="7"/>
      <c r="I123" s="8"/>
      <c r="J123" s="13"/>
    </row>
    <row r="124" spans="3:10" s="5" customFormat="1" ht="15">
      <c r="C124" s="168"/>
      <c r="G124" s="7"/>
      <c r="H124" s="7"/>
      <c r="I124" s="8"/>
      <c r="J124" s="13"/>
    </row>
    <row r="125" spans="3:10" s="5" customFormat="1" ht="15">
      <c r="C125" s="168"/>
      <c r="G125" s="7"/>
      <c r="H125" s="7"/>
      <c r="I125" s="8"/>
      <c r="J125" s="13"/>
    </row>
    <row r="126" spans="3:10" s="5" customFormat="1" ht="15">
      <c r="C126" s="168"/>
      <c r="G126" s="7"/>
      <c r="H126" s="7"/>
      <c r="I126" s="8"/>
      <c r="J126" s="13"/>
    </row>
    <row r="127" spans="3:10" s="5" customFormat="1" ht="15">
      <c r="C127" s="168"/>
      <c r="G127" s="7"/>
      <c r="H127" s="7"/>
      <c r="I127" s="8"/>
      <c r="J127" s="13"/>
    </row>
    <row r="128" spans="3:10" s="5" customFormat="1" ht="15">
      <c r="C128" s="168"/>
      <c r="G128" s="7"/>
      <c r="H128" s="7"/>
      <c r="I128" s="8"/>
      <c r="J128" s="13"/>
    </row>
    <row r="129" spans="3:10" s="5" customFormat="1" ht="15">
      <c r="C129" s="168"/>
      <c r="G129" s="7"/>
      <c r="H129" s="7"/>
      <c r="I129" s="8"/>
      <c r="J129" s="13"/>
    </row>
    <row r="130" spans="3:10" s="5" customFormat="1" ht="15">
      <c r="C130" s="168"/>
      <c r="G130" s="7"/>
      <c r="H130" s="7"/>
      <c r="I130" s="8"/>
      <c r="J130" s="13"/>
    </row>
    <row r="131" spans="3:10" s="5" customFormat="1" ht="15">
      <c r="C131" s="168"/>
      <c r="G131" s="7"/>
      <c r="H131" s="7"/>
      <c r="I131" s="8"/>
      <c r="J131" s="13"/>
    </row>
    <row r="132" spans="3:10" s="5" customFormat="1" ht="15">
      <c r="C132" s="168"/>
      <c r="G132" s="7"/>
      <c r="H132" s="7"/>
      <c r="I132" s="8"/>
      <c r="J132" s="13"/>
    </row>
    <row r="133" spans="3:10" s="5" customFormat="1" ht="15">
      <c r="C133" s="168"/>
      <c r="G133" s="7"/>
      <c r="H133" s="7"/>
      <c r="I133" s="8"/>
      <c r="J133" s="13"/>
    </row>
    <row r="134" spans="3:10" s="5" customFormat="1" ht="15">
      <c r="C134" s="168"/>
      <c r="G134" s="7"/>
      <c r="H134" s="7"/>
      <c r="I134" s="8"/>
      <c r="J134" s="13"/>
    </row>
    <row r="135" spans="3:10" s="5" customFormat="1" ht="15">
      <c r="C135" s="168"/>
      <c r="G135" s="7"/>
      <c r="H135" s="7"/>
      <c r="I135" s="8"/>
      <c r="J135" s="13"/>
    </row>
    <row r="136" spans="3:10" s="5" customFormat="1" ht="15">
      <c r="C136" s="168"/>
      <c r="G136" s="7"/>
      <c r="H136" s="7"/>
      <c r="I136" s="8"/>
      <c r="J136" s="13"/>
    </row>
    <row r="137" spans="3:10" s="5" customFormat="1" ht="15">
      <c r="C137" s="168"/>
      <c r="G137" s="7"/>
      <c r="H137" s="7"/>
      <c r="I137" s="8"/>
      <c r="J137" s="13"/>
    </row>
    <row r="138" spans="3:10" s="5" customFormat="1" ht="15">
      <c r="C138" s="168"/>
      <c r="G138" s="7"/>
      <c r="H138" s="7"/>
      <c r="I138" s="8"/>
      <c r="J138" s="13"/>
    </row>
    <row r="139" spans="3:10" s="5" customFormat="1" ht="15">
      <c r="C139" s="168"/>
      <c r="G139" s="7"/>
      <c r="H139" s="7"/>
      <c r="I139" s="8"/>
      <c r="J139" s="13"/>
    </row>
    <row r="140" spans="3:10" s="5" customFormat="1" ht="15">
      <c r="C140" s="168"/>
      <c r="G140" s="7"/>
      <c r="H140" s="7"/>
      <c r="I140" s="8"/>
      <c r="J140" s="13"/>
    </row>
    <row r="141" spans="3:10" s="5" customFormat="1" ht="15">
      <c r="C141" s="168"/>
      <c r="G141" s="7"/>
      <c r="H141" s="7"/>
      <c r="I141" s="8"/>
      <c r="J141" s="13"/>
    </row>
    <row r="142" spans="3:10" s="5" customFormat="1" ht="15">
      <c r="C142" s="168"/>
      <c r="G142" s="7"/>
      <c r="H142" s="7"/>
      <c r="I142" s="8"/>
      <c r="J142" s="13"/>
    </row>
    <row r="143" spans="3:10" s="5" customFormat="1" ht="15">
      <c r="C143" s="168"/>
      <c r="G143" s="7"/>
      <c r="H143" s="7"/>
      <c r="I143" s="8"/>
      <c r="J143" s="13"/>
    </row>
    <row r="144" spans="3:10" s="5" customFormat="1" ht="15">
      <c r="C144" s="168"/>
      <c r="G144" s="7"/>
      <c r="H144" s="7"/>
      <c r="I144" s="8"/>
      <c r="J144" s="13"/>
    </row>
    <row r="145" spans="1:10" s="5" customFormat="1" ht="15">
      <c r="C145" s="168"/>
      <c r="G145" s="7"/>
      <c r="H145" s="7"/>
      <c r="I145" s="8"/>
      <c r="J145" s="13"/>
    </row>
    <row r="146" spans="1:10" s="5" customFormat="1" ht="15">
      <c r="C146" s="168"/>
      <c r="G146" s="7"/>
      <c r="H146" s="7"/>
      <c r="I146" s="8"/>
      <c r="J146" s="13"/>
    </row>
    <row r="147" spans="1:10" s="5" customFormat="1" ht="15">
      <c r="C147" s="168"/>
      <c r="G147" s="7"/>
      <c r="H147" s="7"/>
      <c r="I147" s="8"/>
      <c r="J147" s="13"/>
    </row>
    <row r="148" spans="1:10" s="5" customFormat="1" ht="15">
      <c r="C148" s="168"/>
      <c r="G148" s="7"/>
      <c r="H148" s="7"/>
      <c r="I148" s="8"/>
      <c r="J148" s="13"/>
    </row>
    <row r="149" spans="1:10" s="5" customFormat="1" ht="15">
      <c r="A149" s="1"/>
      <c r="B149" s="1"/>
      <c r="C149" s="59"/>
      <c r="D149" s="1"/>
      <c r="E149" s="1"/>
      <c r="F149" s="1"/>
      <c r="G149" s="2"/>
      <c r="H149" s="2"/>
      <c r="I149" s="3"/>
      <c r="J149" s="4"/>
    </row>
    <row r="150" spans="1:10" s="5" customFormat="1" ht="25.15">
      <c r="A150" s="99"/>
      <c r="B150" s="99"/>
      <c r="C150" s="60"/>
      <c r="D150" s="30"/>
      <c r="E150" s="30"/>
      <c r="F150" s="30"/>
      <c r="G150" s="7"/>
      <c r="H150" s="7"/>
      <c r="I150" s="8"/>
      <c r="J150" s="31"/>
    </row>
    <row r="151" spans="1:10" s="5" customFormat="1" ht="15">
      <c r="A151" s="1"/>
      <c r="B151" s="1"/>
      <c r="C151" s="59"/>
      <c r="D151" s="1"/>
      <c r="E151" s="1"/>
      <c r="F151" s="1"/>
      <c r="G151" s="7"/>
      <c r="H151" s="7"/>
      <c r="I151" s="8"/>
      <c r="J151" s="4"/>
    </row>
    <row r="152" spans="1:10" s="5" customFormat="1" ht="30">
      <c r="A152" s="99"/>
      <c r="B152" s="99"/>
      <c r="C152" s="60"/>
      <c r="D152" s="32"/>
      <c r="E152" s="32"/>
      <c r="F152" s="32"/>
      <c r="G152" s="7"/>
      <c r="H152" s="7"/>
      <c r="I152" s="8"/>
      <c r="J152" s="33"/>
    </row>
  </sheetData>
  <sheetProtection sheet="1" objects="1" scenarios="1"/>
  <mergeCells count="70">
    <mergeCell ref="D7:E7"/>
    <mergeCell ref="I7:J7"/>
    <mergeCell ref="E22:F22"/>
    <mergeCell ref="G22:H22"/>
    <mergeCell ref="L35:M35"/>
    <mergeCell ref="M8:N8"/>
    <mergeCell ref="M10:N10"/>
    <mergeCell ref="M12:N12"/>
    <mergeCell ref="E32:F32"/>
    <mergeCell ref="G32:H32"/>
    <mergeCell ref="E33:F33"/>
    <mergeCell ref="E34:F34"/>
    <mergeCell ref="E35:F35"/>
    <mergeCell ref="E8:G8"/>
    <mergeCell ref="C26:J26"/>
    <mergeCell ref="A34:C34"/>
    <mergeCell ref="I15:J15"/>
    <mergeCell ref="I16:J16"/>
    <mergeCell ref="E10:G10"/>
    <mergeCell ref="E12:G12"/>
    <mergeCell ref="E11:G11"/>
    <mergeCell ref="B14:H16"/>
    <mergeCell ref="B2:E2"/>
    <mergeCell ref="B30:E30"/>
    <mergeCell ref="L32:M32"/>
    <mergeCell ref="L33:M33"/>
    <mergeCell ref="L34:M34"/>
    <mergeCell ref="E13:G13"/>
    <mergeCell ref="E9:G9"/>
    <mergeCell ref="I9:J9"/>
    <mergeCell ref="I14:M14"/>
    <mergeCell ref="I31:J31"/>
    <mergeCell ref="D6:G6"/>
    <mergeCell ref="M4:N4"/>
    <mergeCell ref="M6:N6"/>
    <mergeCell ref="D4:E4"/>
    <mergeCell ref="D5:E5"/>
    <mergeCell ref="C20:E20"/>
    <mergeCell ref="B62:N62"/>
    <mergeCell ref="B59:N59"/>
    <mergeCell ref="B60:N60"/>
    <mergeCell ref="C48:M48"/>
    <mergeCell ref="C49:M49"/>
    <mergeCell ref="A35:C35"/>
    <mergeCell ref="L43:M43"/>
    <mergeCell ref="I44:M44"/>
    <mergeCell ref="B58:N58"/>
    <mergeCell ref="C54:M54"/>
    <mergeCell ref="C55:M55"/>
    <mergeCell ref="C43:E43"/>
    <mergeCell ref="C45:M45"/>
    <mergeCell ref="C46:M46"/>
    <mergeCell ref="C47:M47"/>
    <mergeCell ref="F43:I43"/>
    <mergeCell ref="M2:N2"/>
    <mergeCell ref="A39:C39"/>
    <mergeCell ref="B40:M40"/>
    <mergeCell ref="G30:M30"/>
    <mergeCell ref="M15:N15"/>
    <mergeCell ref="M16:N16"/>
    <mergeCell ref="I17:N17"/>
    <mergeCell ref="C31:H31"/>
    <mergeCell ref="E38:F38"/>
    <mergeCell ref="G38:H38"/>
    <mergeCell ref="L38:M38"/>
    <mergeCell ref="E39:F39"/>
    <mergeCell ref="L39:M39"/>
    <mergeCell ref="B36:D36"/>
    <mergeCell ref="E37:M37"/>
    <mergeCell ref="B37:D37"/>
  </mergeCells>
  <dataValidations count="2">
    <dataValidation type="list" allowBlank="1" showInputMessage="1" showErrorMessage="1" sqref="C23:C25" xr:uid="{5C156EB0-B85F-4446-B63B-86484A64E734}">
      <formula1>"o,y,ü"</formula1>
    </dataValidation>
    <dataValidation type="list" allowBlank="1" showInputMessage="1" showErrorMessage="1" sqref="L15:L16" xr:uid="{337CCC31-68B9-459D-B7D7-B6B71E44C6E6}">
      <formula1>"ÿ,I"</formula1>
    </dataValidation>
  </dataValidations>
  <printOptions horizontalCentered="1"/>
  <pageMargins left="0.19685039370078741" right="0" top="0.47244094488188981"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+Übersicht!C20</f>
        <v>2036</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+'2035'!I6</f>
        <v>-215677.1</v>
      </c>
    </row>
    <row r="5" spans="2:9" s="5" customFormat="1" ht="22.15">
      <c r="B5" s="59"/>
      <c r="C5" s="276">
        <f>+Übersicht!C2</f>
        <v>250000</v>
      </c>
      <c r="D5" s="276"/>
      <c r="E5" s="91">
        <f>+Übersicht!I6</f>
        <v>0.01</v>
      </c>
      <c r="F5" s="90" t="s">
        <v>68</v>
      </c>
      <c r="G5" s="64" t="s">
        <v>23</v>
      </c>
      <c r="H5" s="10"/>
      <c r="I5" s="68">
        <f>IF(I23&lt;&gt;0,+I23,+I4)</f>
        <v>-215677.1</v>
      </c>
    </row>
    <row r="6" spans="2:9" s="5" customFormat="1" ht="15">
      <c r="B6" s="59"/>
      <c r="C6" s="9" t="str">
        <f>"Konto "&amp;Übersicht!D5</f>
        <v>Konto 1234567890</v>
      </c>
      <c r="D6" s="2"/>
      <c r="E6" s="89">
        <f>+Übersicht!I7</f>
        <v>0</v>
      </c>
      <c r="F6" s="90" t="s">
        <v>69</v>
      </c>
      <c r="G6" s="64" t="s">
        <v>24</v>
      </c>
      <c r="H6" s="10"/>
      <c r="I6" s="69">
        <f>+I20</f>
        <v>-211153.7</v>
      </c>
    </row>
    <row r="7" spans="2:9" s="5" customFormat="1" ht="5.0999999999999996" customHeight="1" thickBot="1">
      <c r="B7" s="59"/>
      <c r="C7" s="11"/>
      <c r="D7" s="11"/>
      <c r="E7" s="11"/>
      <c r="F7" s="12"/>
      <c r="G7" s="8"/>
      <c r="H7" s="8"/>
      <c r="I7" s="13"/>
    </row>
    <row r="8" spans="2:9" s="5" customFormat="1" thickBot="1">
      <c r="B8" s="59"/>
      <c r="C8" s="93">
        <f>+C2</f>
        <v>2036</v>
      </c>
      <c r="D8" s="14" t="s">
        <v>2</v>
      </c>
      <c r="E8" s="66" t="s">
        <v>6</v>
      </c>
      <c r="F8" s="15" t="s">
        <v>0</v>
      </c>
      <c r="G8" s="16" t="s">
        <v>5</v>
      </c>
      <c r="H8" s="40">
        <f>+I4</f>
        <v>-215677.1</v>
      </c>
      <c r="I8" s="17" t="s">
        <v>1</v>
      </c>
    </row>
    <row r="9" spans="2:9" s="5" customFormat="1" ht="15">
      <c r="B9" s="61" t="s">
        <v>10</v>
      </c>
      <c r="C9" s="41"/>
      <c r="D9" s="38" t="s">
        <v>6</v>
      </c>
      <c r="E9" s="42">
        <f t="shared" ref="E9:E20" si="0">+$E$4</f>
        <v>1000</v>
      </c>
      <c r="F9" s="45">
        <f>+$E$2*I4/12</f>
        <v>-629.05999999999995</v>
      </c>
      <c r="G9" s="46">
        <f t="shared" ref="G9:G10" si="1">+E9+F9</f>
        <v>370.94</v>
      </c>
      <c r="H9" s="43" t="str">
        <f t="shared" ref="H9:H10" si="2">IF(AND(C9&gt;0,C10=""),+I9,"")</f>
        <v/>
      </c>
      <c r="I9" s="48">
        <f>+I4+E9+F9</f>
        <v>-215306.16</v>
      </c>
    </row>
    <row r="10" spans="2:9" s="5" customFormat="1" ht="15">
      <c r="B10" s="61" t="s">
        <v>11</v>
      </c>
      <c r="C10" s="44"/>
      <c r="D10" s="38" t="s">
        <v>6</v>
      </c>
      <c r="E10" s="38">
        <f t="shared" si="0"/>
        <v>1000</v>
      </c>
      <c r="F10" s="45">
        <f t="shared" ref="F10:F20" si="3">+$E$2*I9/12</f>
        <v>-627.98</v>
      </c>
      <c r="G10" s="46">
        <f t="shared" si="1"/>
        <v>372.02</v>
      </c>
      <c r="H10" s="47" t="str">
        <f t="shared" si="2"/>
        <v/>
      </c>
      <c r="I10" s="48">
        <f t="shared" ref="I10:I20" si="4">+I9+E10+F10</f>
        <v>-214934.14</v>
      </c>
    </row>
    <row r="11" spans="2:9" s="5" customFormat="1" ht="15">
      <c r="B11" s="61" t="s">
        <v>12</v>
      </c>
      <c r="C11" s="44"/>
      <c r="D11" s="38" t="s">
        <v>6</v>
      </c>
      <c r="E11" s="38">
        <f t="shared" si="0"/>
        <v>1000</v>
      </c>
      <c r="F11" s="45">
        <f t="shared" si="3"/>
        <v>-626.89</v>
      </c>
      <c r="G11" s="46">
        <f t="shared" ref="G11:G20" si="5">+E11+F11</f>
        <v>373.11</v>
      </c>
      <c r="H11" s="47" t="str">
        <f t="shared" ref="H11:H20" si="6">IF(AND(C11&gt;0,C12=""),+I11,"")</f>
        <v/>
      </c>
      <c r="I11" s="48">
        <f t="shared" si="4"/>
        <v>-214561.03</v>
      </c>
    </row>
    <row r="12" spans="2:9" s="5" customFormat="1" ht="15">
      <c r="B12" s="61" t="s">
        <v>13</v>
      </c>
      <c r="C12" s="44"/>
      <c r="D12" s="38" t="s">
        <v>6</v>
      </c>
      <c r="E12" s="38">
        <f t="shared" si="0"/>
        <v>1000</v>
      </c>
      <c r="F12" s="45">
        <f t="shared" si="3"/>
        <v>-625.79999999999995</v>
      </c>
      <c r="G12" s="46">
        <f t="shared" si="5"/>
        <v>374.2</v>
      </c>
      <c r="H12" s="47" t="str">
        <f t="shared" si="6"/>
        <v/>
      </c>
      <c r="I12" s="48">
        <f t="shared" si="4"/>
        <v>-214186.83</v>
      </c>
    </row>
    <row r="13" spans="2:9" s="5" customFormat="1" ht="15">
      <c r="B13" s="61" t="s">
        <v>14</v>
      </c>
      <c r="C13" s="44"/>
      <c r="D13" s="38" t="s">
        <v>6</v>
      </c>
      <c r="E13" s="38">
        <f t="shared" si="0"/>
        <v>1000</v>
      </c>
      <c r="F13" s="45">
        <f t="shared" si="3"/>
        <v>-624.71</v>
      </c>
      <c r="G13" s="46">
        <f t="shared" si="5"/>
        <v>375.29</v>
      </c>
      <c r="H13" s="47" t="str">
        <f t="shared" si="6"/>
        <v/>
      </c>
      <c r="I13" s="48">
        <f t="shared" si="4"/>
        <v>-213811.54</v>
      </c>
    </row>
    <row r="14" spans="2:9" s="5" customFormat="1" ht="15">
      <c r="B14" s="61" t="s">
        <v>15</v>
      </c>
      <c r="C14" s="44"/>
      <c r="D14" s="38" t="s">
        <v>6</v>
      </c>
      <c r="E14" s="38">
        <f t="shared" si="0"/>
        <v>1000</v>
      </c>
      <c r="F14" s="45">
        <f t="shared" si="3"/>
        <v>-623.62</v>
      </c>
      <c r="G14" s="46">
        <f t="shared" si="5"/>
        <v>376.38</v>
      </c>
      <c r="H14" s="47" t="str">
        <f t="shared" si="6"/>
        <v/>
      </c>
      <c r="I14" s="48">
        <f t="shared" si="4"/>
        <v>-213435.16</v>
      </c>
    </row>
    <row r="15" spans="2:9" s="5" customFormat="1" ht="15">
      <c r="B15" s="61" t="s">
        <v>16</v>
      </c>
      <c r="C15" s="44"/>
      <c r="D15" s="38" t="s">
        <v>6</v>
      </c>
      <c r="E15" s="38">
        <f t="shared" si="0"/>
        <v>1000</v>
      </c>
      <c r="F15" s="45">
        <f t="shared" si="3"/>
        <v>-622.52</v>
      </c>
      <c r="G15" s="46">
        <f t="shared" si="5"/>
        <v>377.48</v>
      </c>
      <c r="H15" s="47" t="str">
        <f t="shared" si="6"/>
        <v/>
      </c>
      <c r="I15" s="48">
        <f t="shared" si="4"/>
        <v>-213057.68</v>
      </c>
    </row>
    <row r="16" spans="2:9" s="5" customFormat="1" ht="15">
      <c r="B16" s="61" t="s">
        <v>17</v>
      </c>
      <c r="C16" s="44"/>
      <c r="D16" s="38" t="s">
        <v>6</v>
      </c>
      <c r="E16" s="38">
        <f t="shared" si="0"/>
        <v>1000</v>
      </c>
      <c r="F16" s="45">
        <f t="shared" si="3"/>
        <v>-621.41999999999996</v>
      </c>
      <c r="G16" s="46">
        <f t="shared" si="5"/>
        <v>378.58</v>
      </c>
      <c r="H16" s="47" t="str">
        <f t="shared" si="6"/>
        <v/>
      </c>
      <c r="I16" s="48">
        <f t="shared" si="4"/>
        <v>-212679.1</v>
      </c>
    </row>
    <row r="17" spans="2:9" s="5" customFormat="1" ht="15">
      <c r="B17" s="61" t="s">
        <v>18</v>
      </c>
      <c r="C17" s="44"/>
      <c r="D17" s="38" t="s">
        <v>6</v>
      </c>
      <c r="E17" s="38">
        <f t="shared" si="0"/>
        <v>1000</v>
      </c>
      <c r="F17" s="45">
        <f t="shared" si="3"/>
        <v>-620.30999999999995</v>
      </c>
      <c r="G17" s="46">
        <f t="shared" si="5"/>
        <v>379.69</v>
      </c>
      <c r="H17" s="47" t="str">
        <f t="shared" si="6"/>
        <v/>
      </c>
      <c r="I17" s="48">
        <f t="shared" si="4"/>
        <v>-212299.41</v>
      </c>
    </row>
    <row r="18" spans="2:9" s="5" customFormat="1" ht="15">
      <c r="B18" s="61" t="s">
        <v>19</v>
      </c>
      <c r="C18" s="44"/>
      <c r="D18" s="38" t="s">
        <v>6</v>
      </c>
      <c r="E18" s="38">
        <f t="shared" si="0"/>
        <v>1000</v>
      </c>
      <c r="F18" s="45">
        <f t="shared" si="3"/>
        <v>-619.21</v>
      </c>
      <c r="G18" s="46">
        <f t="shared" si="5"/>
        <v>380.79</v>
      </c>
      <c r="H18" s="47" t="str">
        <f t="shared" si="6"/>
        <v/>
      </c>
      <c r="I18" s="48">
        <f t="shared" si="4"/>
        <v>-211918.62</v>
      </c>
    </row>
    <row r="19" spans="2:9" s="5" customFormat="1" ht="15">
      <c r="B19" s="61" t="s">
        <v>20</v>
      </c>
      <c r="C19" s="44"/>
      <c r="D19" s="38" t="s">
        <v>6</v>
      </c>
      <c r="E19" s="38">
        <f t="shared" si="0"/>
        <v>1000</v>
      </c>
      <c r="F19" s="45">
        <f t="shared" si="3"/>
        <v>-618.1</v>
      </c>
      <c r="G19" s="46">
        <f t="shared" si="5"/>
        <v>381.9</v>
      </c>
      <c r="H19" s="47" t="str">
        <f t="shared" si="6"/>
        <v/>
      </c>
      <c r="I19" s="48">
        <f t="shared" si="4"/>
        <v>-211536.72</v>
      </c>
    </row>
    <row r="20" spans="2:9" s="54" customFormat="1" ht="15.75" thickBot="1">
      <c r="B20" s="61" t="s">
        <v>21</v>
      </c>
      <c r="C20" s="49"/>
      <c r="D20" s="18" t="s">
        <v>6</v>
      </c>
      <c r="E20" s="18">
        <f t="shared" si="0"/>
        <v>1000</v>
      </c>
      <c r="F20" s="50">
        <f t="shared" si="3"/>
        <v>-616.98</v>
      </c>
      <c r="G20" s="51">
        <f t="shared" si="5"/>
        <v>383.02</v>
      </c>
      <c r="H20" s="52" t="str">
        <f t="shared" si="6"/>
        <v/>
      </c>
      <c r="I20" s="53">
        <f t="shared" si="4"/>
        <v>-211153.7</v>
      </c>
    </row>
    <row r="21" spans="2:9" s="5" customFormat="1" thickBot="1">
      <c r="B21" s="59"/>
      <c r="C21" s="19"/>
      <c r="E21" s="55">
        <f>SUM(E9:E20)</f>
        <v>12000</v>
      </c>
      <c r="F21" s="20">
        <f>SUM(F9:F20)</f>
        <v>-7476.6</v>
      </c>
      <c r="G21" s="21">
        <f>SUM(G9:G20)</f>
        <v>4523.3999999999996</v>
      </c>
      <c r="H21" s="22"/>
      <c r="I21" s="22"/>
    </row>
    <row r="22" spans="2:9" s="5" customFormat="1" ht="9.75" customHeight="1" thickBot="1">
      <c r="B22" s="59"/>
      <c r="C22" s="19"/>
      <c r="G22" s="22"/>
      <c r="H22" s="22"/>
      <c r="I22" s="22"/>
    </row>
    <row r="23" spans="2:9" s="5" customFormat="1" ht="17.649999999999999" thickBot="1">
      <c r="B23" s="59"/>
      <c r="C23" s="23">
        <f>MAX(C8:C21)</f>
        <v>2036</v>
      </c>
      <c r="E23" s="24"/>
      <c r="F23" s="56"/>
      <c r="G23" s="57" t="s">
        <v>3</v>
      </c>
      <c r="H23" s="57"/>
      <c r="I23" s="65">
        <f>IF(SUM(H9:H20)&lt;&gt;0,SUM(H9:H20),+I4)</f>
        <v>-215677.1</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5:D5"/>
    <mergeCell ref="C2:D4"/>
    <mergeCell ref="I2:I3"/>
  </mergeCells>
  <conditionalFormatting sqref="I9:I20">
    <cfRule type="expression" dxfId="10"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+Übersicht!C19</f>
        <v>2035</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+'2034'!I6</f>
        <v>-220045.16</v>
      </c>
    </row>
    <row r="5" spans="2:9" s="5" customFormat="1" ht="22.15">
      <c r="B5" s="59"/>
      <c r="C5" s="276">
        <f>+Übersicht!C2</f>
        <v>250000</v>
      </c>
      <c r="D5" s="276"/>
      <c r="E5" s="91">
        <f>+Übersicht!I6</f>
        <v>0.01</v>
      </c>
      <c r="F5" s="90" t="s">
        <v>68</v>
      </c>
      <c r="G5" s="64" t="s">
        <v>23</v>
      </c>
      <c r="H5" s="10"/>
      <c r="I5" s="68">
        <f>IF(I23&lt;&gt;0,+I23,+I4)</f>
        <v>-220045.16</v>
      </c>
    </row>
    <row r="6" spans="2:9" s="5" customFormat="1" ht="15">
      <c r="B6" s="59"/>
      <c r="C6" s="9" t="str">
        <f>"Konto "&amp;Übersicht!D5</f>
        <v>Konto 1234567890</v>
      </c>
      <c r="D6" s="2"/>
      <c r="E6" s="89">
        <f>+Übersicht!I7</f>
        <v>0</v>
      </c>
      <c r="F6" s="90" t="s">
        <v>69</v>
      </c>
      <c r="G6" s="64" t="s">
        <v>24</v>
      </c>
      <c r="H6" s="10"/>
      <c r="I6" s="69">
        <f>+I20</f>
        <v>-215677.1</v>
      </c>
    </row>
    <row r="7" spans="2:9" s="5" customFormat="1" ht="5.0999999999999996" customHeight="1" thickBot="1">
      <c r="B7" s="59"/>
      <c r="C7" s="11"/>
      <c r="D7" s="11"/>
      <c r="E7" s="11"/>
      <c r="F7" s="12"/>
      <c r="G7" s="8"/>
      <c r="H7" s="8"/>
      <c r="I7" s="13"/>
    </row>
    <row r="8" spans="2:9" s="5" customFormat="1" thickBot="1">
      <c r="B8" s="59"/>
      <c r="C8" s="93">
        <f>+C2</f>
        <v>2035</v>
      </c>
      <c r="D8" s="14" t="s">
        <v>2</v>
      </c>
      <c r="E8" s="66" t="s">
        <v>6</v>
      </c>
      <c r="F8" s="15" t="s">
        <v>0</v>
      </c>
      <c r="G8" s="16" t="s">
        <v>5</v>
      </c>
      <c r="H8" s="40">
        <f>+I4</f>
        <v>-220045.16</v>
      </c>
      <c r="I8" s="17" t="s">
        <v>1</v>
      </c>
    </row>
    <row r="9" spans="2:9" s="5" customFormat="1" ht="15">
      <c r="B9" s="61" t="s">
        <v>10</v>
      </c>
      <c r="C9" s="41"/>
      <c r="D9" s="38" t="s">
        <v>6</v>
      </c>
      <c r="E9" s="42">
        <f t="shared" ref="E9:E20" si="0">+$E$4</f>
        <v>1000</v>
      </c>
      <c r="F9" s="45">
        <f>+$E$2*I4/12</f>
        <v>-641.79999999999995</v>
      </c>
      <c r="G9" s="46">
        <f t="shared" ref="G9:G20" si="1">+E9+F9</f>
        <v>358.2</v>
      </c>
      <c r="H9" s="43" t="str">
        <f t="shared" ref="H9:H20" si="2">IF(AND(C9&gt;0,C10=""),+I9,"")</f>
        <v/>
      </c>
      <c r="I9" s="48">
        <f>+I4+E9+F9</f>
        <v>-219686.96</v>
      </c>
    </row>
    <row r="10" spans="2:9" s="5" customFormat="1" ht="15">
      <c r="B10" s="61" t="s">
        <v>11</v>
      </c>
      <c r="C10" s="44"/>
      <c r="D10" s="38" t="s">
        <v>6</v>
      </c>
      <c r="E10" s="38">
        <f t="shared" si="0"/>
        <v>1000</v>
      </c>
      <c r="F10" s="45">
        <f t="shared" ref="F10:F20" si="3">+$E$2*I9/12</f>
        <v>-640.75</v>
      </c>
      <c r="G10" s="46">
        <f t="shared" si="1"/>
        <v>359.25</v>
      </c>
      <c r="H10" s="47" t="str">
        <f t="shared" si="2"/>
        <v/>
      </c>
      <c r="I10" s="48">
        <f t="shared" ref="I10:I20" si="4">+I9+E10+F10</f>
        <v>-219327.71</v>
      </c>
    </row>
    <row r="11" spans="2:9" s="5" customFormat="1" ht="15">
      <c r="B11" s="61" t="s">
        <v>12</v>
      </c>
      <c r="C11" s="44"/>
      <c r="D11" s="38" t="s">
        <v>6</v>
      </c>
      <c r="E11" s="38">
        <f t="shared" si="0"/>
        <v>1000</v>
      </c>
      <c r="F11" s="45">
        <f t="shared" si="3"/>
        <v>-639.71</v>
      </c>
      <c r="G11" s="46">
        <f t="shared" si="1"/>
        <v>360.29</v>
      </c>
      <c r="H11" s="47" t="str">
        <f t="shared" si="2"/>
        <v/>
      </c>
      <c r="I11" s="48">
        <f t="shared" si="4"/>
        <v>-218967.42</v>
      </c>
    </row>
    <row r="12" spans="2:9" s="5" customFormat="1" ht="15">
      <c r="B12" s="61" t="s">
        <v>13</v>
      </c>
      <c r="C12" s="44"/>
      <c r="D12" s="38" t="s">
        <v>6</v>
      </c>
      <c r="E12" s="38">
        <f t="shared" si="0"/>
        <v>1000</v>
      </c>
      <c r="F12" s="45">
        <f t="shared" si="3"/>
        <v>-638.65</v>
      </c>
      <c r="G12" s="46">
        <f t="shared" si="1"/>
        <v>361.35</v>
      </c>
      <c r="H12" s="47" t="str">
        <f t="shared" si="2"/>
        <v/>
      </c>
      <c r="I12" s="48">
        <f t="shared" si="4"/>
        <v>-218606.07</v>
      </c>
    </row>
    <row r="13" spans="2:9" s="5" customFormat="1" ht="15">
      <c r="B13" s="61" t="s">
        <v>14</v>
      </c>
      <c r="C13" s="44"/>
      <c r="D13" s="38" t="s">
        <v>6</v>
      </c>
      <c r="E13" s="38">
        <f t="shared" si="0"/>
        <v>1000</v>
      </c>
      <c r="F13" s="45">
        <f t="shared" si="3"/>
        <v>-637.6</v>
      </c>
      <c r="G13" s="46">
        <f t="shared" si="1"/>
        <v>362.4</v>
      </c>
      <c r="H13" s="47" t="str">
        <f t="shared" si="2"/>
        <v/>
      </c>
      <c r="I13" s="48">
        <f t="shared" si="4"/>
        <v>-218243.67</v>
      </c>
    </row>
    <row r="14" spans="2:9" s="5" customFormat="1" ht="15">
      <c r="B14" s="61" t="s">
        <v>15</v>
      </c>
      <c r="C14" s="44"/>
      <c r="D14" s="38" t="s">
        <v>6</v>
      </c>
      <c r="E14" s="38">
        <f t="shared" si="0"/>
        <v>1000</v>
      </c>
      <c r="F14" s="45">
        <f t="shared" si="3"/>
        <v>-636.54</v>
      </c>
      <c r="G14" s="46">
        <f t="shared" si="1"/>
        <v>363.46</v>
      </c>
      <c r="H14" s="47" t="str">
        <f t="shared" si="2"/>
        <v/>
      </c>
      <c r="I14" s="48">
        <f t="shared" si="4"/>
        <v>-217880.21</v>
      </c>
    </row>
    <row r="15" spans="2:9" s="5" customFormat="1" ht="15">
      <c r="B15" s="61" t="s">
        <v>16</v>
      </c>
      <c r="C15" s="44"/>
      <c r="D15" s="38" t="s">
        <v>6</v>
      </c>
      <c r="E15" s="38">
        <f t="shared" si="0"/>
        <v>1000</v>
      </c>
      <c r="F15" s="45">
        <f t="shared" si="3"/>
        <v>-635.48</v>
      </c>
      <c r="G15" s="46">
        <f t="shared" si="1"/>
        <v>364.52</v>
      </c>
      <c r="H15" s="47" t="str">
        <f t="shared" si="2"/>
        <v/>
      </c>
      <c r="I15" s="48">
        <f t="shared" si="4"/>
        <v>-217515.69</v>
      </c>
    </row>
    <row r="16" spans="2:9" s="5" customFormat="1" ht="15">
      <c r="B16" s="61" t="s">
        <v>17</v>
      </c>
      <c r="C16" s="44"/>
      <c r="D16" s="38" t="s">
        <v>6</v>
      </c>
      <c r="E16" s="38">
        <f t="shared" si="0"/>
        <v>1000</v>
      </c>
      <c r="F16" s="45">
        <f t="shared" si="3"/>
        <v>-634.41999999999996</v>
      </c>
      <c r="G16" s="46">
        <f t="shared" si="1"/>
        <v>365.58</v>
      </c>
      <c r="H16" s="47" t="str">
        <f t="shared" si="2"/>
        <v/>
      </c>
      <c r="I16" s="48">
        <f t="shared" si="4"/>
        <v>-217150.11</v>
      </c>
    </row>
    <row r="17" spans="2:9" s="5" customFormat="1" ht="15">
      <c r="B17" s="61" t="s">
        <v>18</v>
      </c>
      <c r="C17" s="44"/>
      <c r="D17" s="38" t="s">
        <v>6</v>
      </c>
      <c r="E17" s="38">
        <f t="shared" si="0"/>
        <v>1000</v>
      </c>
      <c r="F17" s="45">
        <f t="shared" si="3"/>
        <v>-633.35</v>
      </c>
      <c r="G17" s="46">
        <f t="shared" si="1"/>
        <v>366.65</v>
      </c>
      <c r="H17" s="47" t="str">
        <f t="shared" si="2"/>
        <v/>
      </c>
      <c r="I17" s="48">
        <f t="shared" si="4"/>
        <v>-216783.46</v>
      </c>
    </row>
    <row r="18" spans="2:9" s="5" customFormat="1" ht="15">
      <c r="B18" s="61" t="s">
        <v>19</v>
      </c>
      <c r="C18" s="44"/>
      <c r="D18" s="38" t="s">
        <v>6</v>
      </c>
      <c r="E18" s="38">
        <f t="shared" si="0"/>
        <v>1000</v>
      </c>
      <c r="F18" s="45">
        <f t="shared" si="3"/>
        <v>-632.29</v>
      </c>
      <c r="G18" s="46">
        <f t="shared" si="1"/>
        <v>367.71</v>
      </c>
      <c r="H18" s="47" t="str">
        <f t="shared" si="2"/>
        <v/>
      </c>
      <c r="I18" s="48">
        <f t="shared" si="4"/>
        <v>-216415.75</v>
      </c>
    </row>
    <row r="19" spans="2:9" s="5" customFormat="1" ht="15">
      <c r="B19" s="61" t="s">
        <v>20</v>
      </c>
      <c r="C19" s="44"/>
      <c r="D19" s="38" t="s">
        <v>6</v>
      </c>
      <c r="E19" s="38">
        <f t="shared" si="0"/>
        <v>1000</v>
      </c>
      <c r="F19" s="45">
        <f t="shared" si="3"/>
        <v>-631.21</v>
      </c>
      <c r="G19" s="46">
        <f t="shared" si="1"/>
        <v>368.79</v>
      </c>
      <c r="H19" s="47" t="str">
        <f t="shared" si="2"/>
        <v/>
      </c>
      <c r="I19" s="48">
        <f t="shared" si="4"/>
        <v>-216046.96</v>
      </c>
    </row>
    <row r="20" spans="2:9" s="54" customFormat="1" ht="15.75" thickBot="1">
      <c r="B20" s="61" t="s">
        <v>21</v>
      </c>
      <c r="C20" s="49"/>
      <c r="D20" s="18" t="s">
        <v>6</v>
      </c>
      <c r="E20" s="18">
        <f t="shared" si="0"/>
        <v>1000</v>
      </c>
      <c r="F20" s="50">
        <f t="shared" si="3"/>
        <v>-630.14</v>
      </c>
      <c r="G20" s="51">
        <f t="shared" si="1"/>
        <v>369.86</v>
      </c>
      <c r="H20" s="52" t="str">
        <f t="shared" si="2"/>
        <v/>
      </c>
      <c r="I20" s="53">
        <f t="shared" si="4"/>
        <v>-215677.1</v>
      </c>
    </row>
    <row r="21" spans="2:9" s="5" customFormat="1" thickBot="1">
      <c r="B21" s="59"/>
      <c r="C21" s="19"/>
      <c r="E21" s="55">
        <f>SUM(E9:E20)</f>
        <v>12000</v>
      </c>
      <c r="F21" s="20">
        <f>SUM(F9:F20)</f>
        <v>-7631.94</v>
      </c>
      <c r="G21" s="21">
        <f>SUM(G9:G20)</f>
        <v>4368.0600000000004</v>
      </c>
      <c r="H21" s="22"/>
      <c r="I21" s="22"/>
    </row>
    <row r="22" spans="2:9" s="5" customFormat="1" ht="9.75" customHeight="1" thickBot="1">
      <c r="B22" s="59"/>
      <c r="C22" s="19"/>
      <c r="G22" s="22"/>
      <c r="H22" s="22"/>
      <c r="I22" s="22"/>
    </row>
    <row r="23" spans="2:9" s="5" customFormat="1" ht="17.649999999999999" thickBot="1">
      <c r="B23" s="59"/>
      <c r="C23" s="23">
        <f>MAX(C8:C21)</f>
        <v>2035</v>
      </c>
      <c r="E23" s="24"/>
      <c r="F23" s="56"/>
      <c r="G23" s="57" t="s">
        <v>3</v>
      </c>
      <c r="H23" s="57"/>
      <c r="I23" s="65">
        <f>IF(SUM(H9:H20)&lt;&gt;0,SUM(H9:H20),+I4)</f>
        <v>-220045.16</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5:D5"/>
    <mergeCell ref="C2:D4"/>
    <mergeCell ref="I2:I3"/>
  </mergeCells>
  <conditionalFormatting sqref="I9:I20">
    <cfRule type="expression" dxfId="9"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+Übersicht!C18</f>
        <v>2034</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+'2033'!I6</f>
        <v>-224263.18</v>
      </c>
    </row>
    <row r="5" spans="2:9" s="5" customFormat="1" ht="22.15">
      <c r="B5" s="59"/>
      <c r="C5" s="276">
        <f>+Übersicht!C2</f>
        <v>250000</v>
      </c>
      <c r="D5" s="276"/>
      <c r="E5" s="91">
        <f>+Übersicht!I6</f>
        <v>0.01</v>
      </c>
      <c r="F5" s="90" t="s">
        <v>68</v>
      </c>
      <c r="G5" s="64" t="s">
        <v>23</v>
      </c>
      <c r="H5" s="10"/>
      <c r="I5" s="68">
        <f>IF(I23&lt;&gt;0,+I23,+I4)</f>
        <v>-224263.18</v>
      </c>
    </row>
    <row r="6" spans="2:9" s="5" customFormat="1" ht="15">
      <c r="B6" s="59"/>
      <c r="C6" s="9" t="str">
        <f>"Konto "&amp;Übersicht!D5</f>
        <v>Konto 1234567890</v>
      </c>
      <c r="D6" s="2"/>
      <c r="E6" s="89">
        <f>+Übersicht!I7</f>
        <v>0</v>
      </c>
      <c r="F6" s="90" t="s">
        <v>69</v>
      </c>
      <c r="G6" s="64" t="s">
        <v>24</v>
      </c>
      <c r="H6" s="10"/>
      <c r="I6" s="69">
        <f>+I20</f>
        <v>-220045.16</v>
      </c>
    </row>
    <row r="7" spans="2:9" s="5" customFormat="1" ht="5.0999999999999996" customHeight="1" thickBot="1">
      <c r="B7" s="59"/>
      <c r="C7" s="11"/>
      <c r="D7" s="11"/>
      <c r="E7" s="11"/>
      <c r="F7" s="12"/>
      <c r="G7" s="8"/>
      <c r="H7" s="8"/>
      <c r="I7" s="13"/>
    </row>
    <row r="8" spans="2:9" s="5" customFormat="1" thickBot="1">
      <c r="B8" s="59"/>
      <c r="C8" s="93">
        <f>+C2</f>
        <v>2034</v>
      </c>
      <c r="D8" s="14" t="s">
        <v>2</v>
      </c>
      <c r="E8" s="66" t="s">
        <v>6</v>
      </c>
      <c r="F8" s="15" t="s">
        <v>0</v>
      </c>
      <c r="G8" s="16" t="s">
        <v>5</v>
      </c>
      <c r="H8" s="40">
        <f>+I4</f>
        <v>-224263.18</v>
      </c>
      <c r="I8" s="17" t="s">
        <v>1</v>
      </c>
    </row>
    <row r="9" spans="2:9" s="5" customFormat="1" ht="15">
      <c r="B9" s="61" t="s">
        <v>10</v>
      </c>
      <c r="C9" s="41"/>
      <c r="D9" s="38" t="s">
        <v>6</v>
      </c>
      <c r="E9" s="42">
        <f t="shared" ref="E9:E20" si="0">+$E$4</f>
        <v>1000</v>
      </c>
      <c r="F9" s="45">
        <f>+$E$2*I4/12</f>
        <v>-654.1</v>
      </c>
      <c r="G9" s="46">
        <f t="shared" ref="G9:G20" si="1">+E9+F9</f>
        <v>345.9</v>
      </c>
      <c r="H9" s="43" t="str">
        <f t="shared" ref="H9:H20" si="2">IF(AND(C9&gt;0,C10=""),+I9,"")</f>
        <v/>
      </c>
      <c r="I9" s="48">
        <f>+I4+E9+F9</f>
        <v>-223917.28</v>
      </c>
    </row>
    <row r="10" spans="2:9" s="5" customFormat="1" ht="15">
      <c r="B10" s="61" t="s">
        <v>11</v>
      </c>
      <c r="C10" s="44"/>
      <c r="D10" s="38" t="s">
        <v>6</v>
      </c>
      <c r="E10" s="38">
        <f t="shared" si="0"/>
        <v>1000</v>
      </c>
      <c r="F10" s="45">
        <f t="shared" ref="F10:F20" si="3">+$E$2*I9/12</f>
        <v>-653.09</v>
      </c>
      <c r="G10" s="46">
        <f t="shared" si="1"/>
        <v>346.91</v>
      </c>
      <c r="H10" s="47" t="str">
        <f t="shared" si="2"/>
        <v/>
      </c>
      <c r="I10" s="48">
        <f t="shared" ref="I10:I20" si="4">+I9+E10+F10</f>
        <v>-223570.37</v>
      </c>
    </row>
    <row r="11" spans="2:9" s="5" customFormat="1" ht="15">
      <c r="B11" s="61" t="s">
        <v>12</v>
      </c>
      <c r="C11" s="44"/>
      <c r="D11" s="38" t="s">
        <v>6</v>
      </c>
      <c r="E11" s="38">
        <f t="shared" si="0"/>
        <v>1000</v>
      </c>
      <c r="F11" s="45">
        <f t="shared" si="3"/>
        <v>-652.08000000000004</v>
      </c>
      <c r="G11" s="46">
        <f t="shared" si="1"/>
        <v>347.92</v>
      </c>
      <c r="H11" s="47" t="str">
        <f t="shared" si="2"/>
        <v/>
      </c>
      <c r="I11" s="48">
        <f t="shared" si="4"/>
        <v>-223222.45</v>
      </c>
    </row>
    <row r="12" spans="2:9" s="5" customFormat="1" ht="15">
      <c r="B12" s="61" t="s">
        <v>13</v>
      </c>
      <c r="C12" s="44"/>
      <c r="D12" s="38" t="s">
        <v>6</v>
      </c>
      <c r="E12" s="38">
        <f t="shared" si="0"/>
        <v>1000</v>
      </c>
      <c r="F12" s="45">
        <f t="shared" si="3"/>
        <v>-651.07000000000005</v>
      </c>
      <c r="G12" s="46">
        <f t="shared" si="1"/>
        <v>348.93</v>
      </c>
      <c r="H12" s="47" t="str">
        <f t="shared" si="2"/>
        <v/>
      </c>
      <c r="I12" s="48">
        <f t="shared" si="4"/>
        <v>-222873.52</v>
      </c>
    </row>
    <row r="13" spans="2:9" s="5" customFormat="1" ht="15">
      <c r="B13" s="61" t="s">
        <v>14</v>
      </c>
      <c r="C13" s="44"/>
      <c r="D13" s="38" t="s">
        <v>6</v>
      </c>
      <c r="E13" s="38">
        <f t="shared" si="0"/>
        <v>1000</v>
      </c>
      <c r="F13" s="45">
        <f t="shared" si="3"/>
        <v>-650.04999999999995</v>
      </c>
      <c r="G13" s="46">
        <f t="shared" si="1"/>
        <v>349.95</v>
      </c>
      <c r="H13" s="47" t="str">
        <f t="shared" si="2"/>
        <v/>
      </c>
      <c r="I13" s="48">
        <f t="shared" si="4"/>
        <v>-222523.57</v>
      </c>
    </row>
    <row r="14" spans="2:9" s="5" customFormat="1" ht="15">
      <c r="B14" s="61" t="s">
        <v>15</v>
      </c>
      <c r="C14" s="44"/>
      <c r="D14" s="38" t="s">
        <v>6</v>
      </c>
      <c r="E14" s="38">
        <f t="shared" si="0"/>
        <v>1000</v>
      </c>
      <c r="F14" s="45">
        <f t="shared" si="3"/>
        <v>-649.03</v>
      </c>
      <c r="G14" s="46">
        <f t="shared" si="1"/>
        <v>350.97</v>
      </c>
      <c r="H14" s="47" t="str">
        <f t="shared" si="2"/>
        <v/>
      </c>
      <c r="I14" s="48">
        <f t="shared" si="4"/>
        <v>-222172.6</v>
      </c>
    </row>
    <row r="15" spans="2:9" s="5" customFormat="1" ht="15">
      <c r="B15" s="61" t="s">
        <v>16</v>
      </c>
      <c r="C15" s="44"/>
      <c r="D15" s="38" t="s">
        <v>6</v>
      </c>
      <c r="E15" s="38">
        <f t="shared" si="0"/>
        <v>1000</v>
      </c>
      <c r="F15" s="45">
        <f t="shared" si="3"/>
        <v>-648</v>
      </c>
      <c r="G15" s="46">
        <f t="shared" si="1"/>
        <v>352</v>
      </c>
      <c r="H15" s="47" t="str">
        <f t="shared" si="2"/>
        <v/>
      </c>
      <c r="I15" s="48">
        <f t="shared" si="4"/>
        <v>-221820.6</v>
      </c>
    </row>
    <row r="16" spans="2:9" s="5" customFormat="1" ht="15">
      <c r="B16" s="61" t="s">
        <v>17</v>
      </c>
      <c r="C16" s="44"/>
      <c r="D16" s="38" t="s">
        <v>6</v>
      </c>
      <c r="E16" s="38">
        <f t="shared" si="0"/>
        <v>1000</v>
      </c>
      <c r="F16" s="45">
        <f t="shared" si="3"/>
        <v>-646.98</v>
      </c>
      <c r="G16" s="46">
        <f t="shared" si="1"/>
        <v>353.02</v>
      </c>
      <c r="H16" s="47" t="str">
        <f t="shared" si="2"/>
        <v/>
      </c>
      <c r="I16" s="48">
        <f t="shared" si="4"/>
        <v>-221467.58</v>
      </c>
    </row>
    <row r="17" spans="2:9" s="5" customFormat="1" ht="15">
      <c r="B17" s="61" t="s">
        <v>18</v>
      </c>
      <c r="C17" s="44"/>
      <c r="D17" s="38" t="s">
        <v>6</v>
      </c>
      <c r="E17" s="38">
        <f t="shared" si="0"/>
        <v>1000</v>
      </c>
      <c r="F17" s="45">
        <f t="shared" si="3"/>
        <v>-645.95000000000005</v>
      </c>
      <c r="G17" s="46">
        <f t="shared" si="1"/>
        <v>354.05</v>
      </c>
      <c r="H17" s="47" t="str">
        <f t="shared" si="2"/>
        <v/>
      </c>
      <c r="I17" s="48">
        <f t="shared" si="4"/>
        <v>-221113.53</v>
      </c>
    </row>
    <row r="18" spans="2:9" s="5" customFormat="1" ht="15">
      <c r="B18" s="61" t="s">
        <v>19</v>
      </c>
      <c r="C18" s="44"/>
      <c r="D18" s="38" t="s">
        <v>6</v>
      </c>
      <c r="E18" s="38">
        <f t="shared" si="0"/>
        <v>1000</v>
      </c>
      <c r="F18" s="45">
        <f t="shared" si="3"/>
        <v>-644.91</v>
      </c>
      <c r="G18" s="46">
        <f t="shared" si="1"/>
        <v>355.09</v>
      </c>
      <c r="H18" s="47" t="str">
        <f t="shared" si="2"/>
        <v/>
      </c>
      <c r="I18" s="48">
        <f t="shared" si="4"/>
        <v>-220758.44</v>
      </c>
    </row>
    <row r="19" spans="2:9" s="5" customFormat="1" ht="15">
      <c r="B19" s="61" t="s">
        <v>20</v>
      </c>
      <c r="C19" s="44"/>
      <c r="D19" s="38" t="s">
        <v>6</v>
      </c>
      <c r="E19" s="38">
        <f t="shared" si="0"/>
        <v>1000</v>
      </c>
      <c r="F19" s="45">
        <f t="shared" si="3"/>
        <v>-643.88</v>
      </c>
      <c r="G19" s="46">
        <f t="shared" si="1"/>
        <v>356.12</v>
      </c>
      <c r="H19" s="47" t="str">
        <f t="shared" si="2"/>
        <v/>
      </c>
      <c r="I19" s="48">
        <f t="shared" si="4"/>
        <v>-220402.32</v>
      </c>
    </row>
    <row r="20" spans="2:9" s="54" customFormat="1" ht="15.75" thickBot="1">
      <c r="B20" s="61" t="s">
        <v>21</v>
      </c>
      <c r="C20" s="49"/>
      <c r="D20" s="18" t="s">
        <v>6</v>
      </c>
      <c r="E20" s="18">
        <f t="shared" si="0"/>
        <v>1000</v>
      </c>
      <c r="F20" s="50">
        <f t="shared" si="3"/>
        <v>-642.84</v>
      </c>
      <c r="G20" s="51">
        <f t="shared" si="1"/>
        <v>357.16</v>
      </c>
      <c r="H20" s="52" t="str">
        <f t="shared" si="2"/>
        <v/>
      </c>
      <c r="I20" s="53">
        <f t="shared" si="4"/>
        <v>-220045.16</v>
      </c>
    </row>
    <row r="21" spans="2:9" s="5" customFormat="1" thickBot="1">
      <c r="B21" s="59"/>
      <c r="C21" s="19"/>
      <c r="E21" s="55">
        <f>SUM(E9:E20)</f>
        <v>12000</v>
      </c>
      <c r="F21" s="20">
        <f>SUM(F9:F20)</f>
        <v>-7781.98</v>
      </c>
      <c r="G21" s="21">
        <f>SUM(G9:G20)</f>
        <v>4218.0200000000004</v>
      </c>
      <c r="H21" s="22"/>
      <c r="I21" s="22"/>
    </row>
    <row r="22" spans="2:9" s="5" customFormat="1" ht="9.75" customHeight="1" thickBot="1">
      <c r="B22" s="59"/>
      <c r="C22" s="19"/>
      <c r="G22" s="22"/>
      <c r="H22" s="22"/>
      <c r="I22" s="22"/>
    </row>
    <row r="23" spans="2:9" s="5" customFormat="1" ht="17.649999999999999" thickBot="1">
      <c r="B23" s="59"/>
      <c r="C23" s="23">
        <f>MAX(C8:C21)</f>
        <v>2034</v>
      </c>
      <c r="E23" s="24"/>
      <c r="F23" s="56"/>
      <c r="G23" s="57" t="s">
        <v>3</v>
      </c>
      <c r="H23" s="57"/>
      <c r="I23" s="65">
        <f>IF(SUM(H9:H20)&lt;&gt;0,SUM(H9:H20),+I4)</f>
        <v>-224263.18</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5:D5"/>
    <mergeCell ref="C2:D4"/>
    <mergeCell ref="I2:I3"/>
  </mergeCells>
  <conditionalFormatting sqref="I9:I20">
    <cfRule type="expression" dxfId="8"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+Übersicht!C17</f>
        <v>2033</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+'2032'!I6</f>
        <v>-228336.33</v>
      </c>
    </row>
    <row r="5" spans="2:9" s="5" customFormat="1" ht="22.15">
      <c r="B5" s="59"/>
      <c r="C5" s="276">
        <f>+Übersicht!C2</f>
        <v>250000</v>
      </c>
      <c r="D5" s="276"/>
      <c r="E5" s="91">
        <f>+Übersicht!I6</f>
        <v>0.01</v>
      </c>
      <c r="F5" s="90" t="s">
        <v>68</v>
      </c>
      <c r="G5" s="64" t="s">
        <v>23</v>
      </c>
      <c r="H5" s="10"/>
      <c r="I5" s="68">
        <f>IF(I23&lt;&gt;0,+I23,+I4)</f>
        <v>-228336.33</v>
      </c>
    </row>
    <row r="6" spans="2:9" s="5" customFormat="1" ht="15">
      <c r="B6" s="59"/>
      <c r="C6" s="9" t="str">
        <f>"Konto "&amp;Übersicht!D5</f>
        <v>Konto 1234567890</v>
      </c>
      <c r="D6" s="2"/>
      <c r="E6" s="89">
        <f>+Übersicht!I7</f>
        <v>0</v>
      </c>
      <c r="F6" s="90" t="s">
        <v>69</v>
      </c>
      <c r="G6" s="64" t="s">
        <v>24</v>
      </c>
      <c r="H6" s="10"/>
      <c r="I6" s="69">
        <f>+I20</f>
        <v>-224263.18</v>
      </c>
    </row>
    <row r="7" spans="2:9" s="5" customFormat="1" ht="5.0999999999999996" customHeight="1" thickBot="1">
      <c r="B7" s="59"/>
      <c r="C7" s="11"/>
      <c r="D7" s="11"/>
      <c r="E7" s="11"/>
      <c r="F7" s="12"/>
      <c r="G7" s="8"/>
      <c r="H7" s="8"/>
      <c r="I7" s="13"/>
    </row>
    <row r="8" spans="2:9" s="5" customFormat="1" thickBot="1">
      <c r="B8" s="59"/>
      <c r="C8" s="93">
        <f>+C2</f>
        <v>2033</v>
      </c>
      <c r="D8" s="14" t="s">
        <v>2</v>
      </c>
      <c r="E8" s="66" t="s">
        <v>6</v>
      </c>
      <c r="F8" s="15" t="s">
        <v>0</v>
      </c>
      <c r="G8" s="16" t="s">
        <v>5</v>
      </c>
      <c r="H8" s="40">
        <f>+I4</f>
        <v>-228336.33</v>
      </c>
      <c r="I8" s="17" t="s">
        <v>1</v>
      </c>
    </row>
    <row r="9" spans="2:9" s="5" customFormat="1" ht="15">
      <c r="B9" s="61" t="s">
        <v>10</v>
      </c>
      <c r="C9" s="41"/>
      <c r="D9" s="38" t="s">
        <v>6</v>
      </c>
      <c r="E9" s="42">
        <f t="shared" ref="E9:E20" si="0">+$E$4</f>
        <v>1000</v>
      </c>
      <c r="F9" s="45">
        <f>+$E$2*I4/12</f>
        <v>-665.98</v>
      </c>
      <c r="G9" s="46">
        <f t="shared" ref="G9:G20" si="1">+E9+F9</f>
        <v>334.02</v>
      </c>
      <c r="H9" s="43" t="str">
        <f t="shared" ref="H9:H20" si="2">IF(AND(C9&gt;0,C10=""),+I9,"")</f>
        <v/>
      </c>
      <c r="I9" s="48">
        <f>+I4+E9+F9</f>
        <v>-228002.31</v>
      </c>
    </row>
    <row r="10" spans="2:9" s="5" customFormat="1" ht="15">
      <c r="B10" s="61" t="s">
        <v>11</v>
      </c>
      <c r="C10" s="44"/>
      <c r="D10" s="38" t="s">
        <v>6</v>
      </c>
      <c r="E10" s="38">
        <f t="shared" si="0"/>
        <v>1000</v>
      </c>
      <c r="F10" s="45">
        <f t="shared" ref="F10:F20" si="3">+$E$2*I9/12</f>
        <v>-665.01</v>
      </c>
      <c r="G10" s="46">
        <f t="shared" si="1"/>
        <v>334.99</v>
      </c>
      <c r="H10" s="47" t="str">
        <f t="shared" si="2"/>
        <v/>
      </c>
      <c r="I10" s="48">
        <f t="shared" ref="I10:I20" si="4">+I9+E10+F10</f>
        <v>-227667.32</v>
      </c>
    </row>
    <row r="11" spans="2:9" s="5" customFormat="1" ht="15">
      <c r="B11" s="61" t="s">
        <v>12</v>
      </c>
      <c r="C11" s="44"/>
      <c r="D11" s="38" t="s">
        <v>6</v>
      </c>
      <c r="E11" s="38">
        <f t="shared" si="0"/>
        <v>1000</v>
      </c>
      <c r="F11" s="45">
        <f t="shared" si="3"/>
        <v>-664.03</v>
      </c>
      <c r="G11" s="46">
        <f t="shared" si="1"/>
        <v>335.97</v>
      </c>
      <c r="H11" s="47" t="str">
        <f t="shared" si="2"/>
        <v/>
      </c>
      <c r="I11" s="48">
        <f t="shared" si="4"/>
        <v>-227331.35</v>
      </c>
    </row>
    <row r="12" spans="2:9" s="5" customFormat="1" ht="15">
      <c r="B12" s="61" t="s">
        <v>13</v>
      </c>
      <c r="C12" s="44"/>
      <c r="D12" s="38" t="s">
        <v>6</v>
      </c>
      <c r="E12" s="38">
        <f t="shared" si="0"/>
        <v>1000</v>
      </c>
      <c r="F12" s="45">
        <f t="shared" si="3"/>
        <v>-663.05</v>
      </c>
      <c r="G12" s="46">
        <f t="shared" si="1"/>
        <v>336.95</v>
      </c>
      <c r="H12" s="47" t="str">
        <f t="shared" si="2"/>
        <v/>
      </c>
      <c r="I12" s="48">
        <f t="shared" si="4"/>
        <v>-226994.4</v>
      </c>
    </row>
    <row r="13" spans="2:9" s="5" customFormat="1" ht="15">
      <c r="B13" s="61" t="s">
        <v>14</v>
      </c>
      <c r="C13" s="44"/>
      <c r="D13" s="38" t="s">
        <v>6</v>
      </c>
      <c r="E13" s="38">
        <f t="shared" si="0"/>
        <v>1000</v>
      </c>
      <c r="F13" s="45">
        <f t="shared" si="3"/>
        <v>-662.07</v>
      </c>
      <c r="G13" s="46">
        <f t="shared" si="1"/>
        <v>337.93</v>
      </c>
      <c r="H13" s="47" t="str">
        <f t="shared" si="2"/>
        <v/>
      </c>
      <c r="I13" s="48">
        <f t="shared" si="4"/>
        <v>-226656.47</v>
      </c>
    </row>
    <row r="14" spans="2:9" s="5" customFormat="1" ht="15">
      <c r="B14" s="61" t="s">
        <v>15</v>
      </c>
      <c r="C14" s="44"/>
      <c r="D14" s="38" t="s">
        <v>6</v>
      </c>
      <c r="E14" s="38">
        <f t="shared" si="0"/>
        <v>1000</v>
      </c>
      <c r="F14" s="45">
        <f t="shared" si="3"/>
        <v>-661.08</v>
      </c>
      <c r="G14" s="46">
        <f t="shared" si="1"/>
        <v>338.92</v>
      </c>
      <c r="H14" s="47" t="str">
        <f t="shared" si="2"/>
        <v/>
      </c>
      <c r="I14" s="48">
        <f t="shared" si="4"/>
        <v>-226317.55</v>
      </c>
    </row>
    <row r="15" spans="2:9" s="5" customFormat="1" ht="15">
      <c r="B15" s="61" t="s">
        <v>16</v>
      </c>
      <c r="C15" s="44"/>
      <c r="D15" s="38" t="s">
        <v>6</v>
      </c>
      <c r="E15" s="38">
        <f t="shared" si="0"/>
        <v>1000</v>
      </c>
      <c r="F15" s="45">
        <f t="shared" si="3"/>
        <v>-660.09</v>
      </c>
      <c r="G15" s="46">
        <f t="shared" si="1"/>
        <v>339.91</v>
      </c>
      <c r="H15" s="47" t="str">
        <f t="shared" si="2"/>
        <v/>
      </c>
      <c r="I15" s="48">
        <f t="shared" si="4"/>
        <v>-225977.64</v>
      </c>
    </row>
    <row r="16" spans="2:9" s="5" customFormat="1" ht="15">
      <c r="B16" s="61" t="s">
        <v>17</v>
      </c>
      <c r="C16" s="44"/>
      <c r="D16" s="38" t="s">
        <v>6</v>
      </c>
      <c r="E16" s="38">
        <f t="shared" si="0"/>
        <v>1000</v>
      </c>
      <c r="F16" s="45">
        <f t="shared" si="3"/>
        <v>-659.1</v>
      </c>
      <c r="G16" s="46">
        <f t="shared" si="1"/>
        <v>340.9</v>
      </c>
      <c r="H16" s="47" t="str">
        <f t="shared" si="2"/>
        <v/>
      </c>
      <c r="I16" s="48">
        <f t="shared" si="4"/>
        <v>-225636.74</v>
      </c>
    </row>
    <row r="17" spans="2:9" s="5" customFormat="1" ht="15">
      <c r="B17" s="61" t="s">
        <v>18</v>
      </c>
      <c r="C17" s="44"/>
      <c r="D17" s="38" t="s">
        <v>6</v>
      </c>
      <c r="E17" s="38">
        <f t="shared" si="0"/>
        <v>1000</v>
      </c>
      <c r="F17" s="45">
        <f t="shared" si="3"/>
        <v>-658.11</v>
      </c>
      <c r="G17" s="46">
        <f t="shared" si="1"/>
        <v>341.89</v>
      </c>
      <c r="H17" s="47" t="str">
        <f t="shared" si="2"/>
        <v/>
      </c>
      <c r="I17" s="48">
        <f t="shared" si="4"/>
        <v>-225294.85</v>
      </c>
    </row>
    <row r="18" spans="2:9" s="5" customFormat="1" ht="15">
      <c r="B18" s="61" t="s">
        <v>19</v>
      </c>
      <c r="C18" s="44"/>
      <c r="D18" s="38" t="s">
        <v>6</v>
      </c>
      <c r="E18" s="38">
        <f t="shared" si="0"/>
        <v>1000</v>
      </c>
      <c r="F18" s="45">
        <f t="shared" si="3"/>
        <v>-657.11</v>
      </c>
      <c r="G18" s="46">
        <f t="shared" si="1"/>
        <v>342.89</v>
      </c>
      <c r="H18" s="47" t="str">
        <f t="shared" si="2"/>
        <v/>
      </c>
      <c r="I18" s="48">
        <f t="shared" si="4"/>
        <v>-224951.96</v>
      </c>
    </row>
    <row r="19" spans="2:9" s="5" customFormat="1" ht="15">
      <c r="B19" s="61" t="s">
        <v>20</v>
      </c>
      <c r="C19" s="44"/>
      <c r="D19" s="38" t="s">
        <v>6</v>
      </c>
      <c r="E19" s="38">
        <f t="shared" si="0"/>
        <v>1000</v>
      </c>
      <c r="F19" s="45">
        <f t="shared" si="3"/>
        <v>-656.11</v>
      </c>
      <c r="G19" s="46">
        <f t="shared" si="1"/>
        <v>343.89</v>
      </c>
      <c r="H19" s="47" t="str">
        <f t="shared" si="2"/>
        <v/>
      </c>
      <c r="I19" s="48">
        <f t="shared" si="4"/>
        <v>-224608.07</v>
      </c>
    </row>
    <row r="20" spans="2:9" s="54" customFormat="1" ht="15.75" thickBot="1">
      <c r="B20" s="61" t="s">
        <v>21</v>
      </c>
      <c r="C20" s="49"/>
      <c r="D20" s="18" t="s">
        <v>6</v>
      </c>
      <c r="E20" s="18">
        <f t="shared" si="0"/>
        <v>1000</v>
      </c>
      <c r="F20" s="50">
        <f t="shared" si="3"/>
        <v>-655.11</v>
      </c>
      <c r="G20" s="51">
        <f t="shared" si="1"/>
        <v>344.89</v>
      </c>
      <c r="H20" s="52" t="str">
        <f t="shared" si="2"/>
        <v/>
      </c>
      <c r="I20" s="53">
        <f t="shared" si="4"/>
        <v>-224263.18</v>
      </c>
    </row>
    <row r="21" spans="2:9" s="5" customFormat="1" thickBot="1">
      <c r="B21" s="59"/>
      <c r="C21" s="19"/>
      <c r="E21" s="55">
        <f>SUM(E9:E20)</f>
        <v>12000</v>
      </c>
      <c r="F21" s="20">
        <f>SUM(F9:F20)</f>
        <v>-7926.85</v>
      </c>
      <c r="G21" s="21">
        <f>SUM(G9:G20)</f>
        <v>4073.15</v>
      </c>
      <c r="H21" s="22"/>
      <c r="I21" s="22"/>
    </row>
    <row r="22" spans="2:9" s="5" customFormat="1" ht="9.75" customHeight="1" thickBot="1">
      <c r="B22" s="59"/>
      <c r="C22" s="19"/>
      <c r="G22" s="22"/>
      <c r="H22" s="22"/>
      <c r="I22" s="22"/>
    </row>
    <row r="23" spans="2:9" s="5" customFormat="1" ht="17.649999999999999" thickBot="1">
      <c r="B23" s="59"/>
      <c r="C23" s="23">
        <f>MAX(C8:C21)</f>
        <v>2033</v>
      </c>
      <c r="E23" s="24"/>
      <c r="F23" s="56"/>
      <c r="G23" s="57" t="s">
        <v>3</v>
      </c>
      <c r="H23" s="57"/>
      <c r="I23" s="65">
        <f>IF(SUM(H9:H20)&lt;&gt;0,SUM(H9:H20),+I4)</f>
        <v>-228336.33</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5:D5"/>
    <mergeCell ref="C2:D4"/>
    <mergeCell ref="I2:I3"/>
  </mergeCells>
  <conditionalFormatting sqref="I9:I20">
    <cfRule type="expression" dxfId="7"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+Übersicht!C16</f>
        <v>2032</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+'2031'!I6</f>
        <v>-232269.6</v>
      </c>
    </row>
    <row r="5" spans="2:9" s="5" customFormat="1" ht="22.15">
      <c r="B5" s="59"/>
      <c r="C5" s="276">
        <f>+Übersicht!C2</f>
        <v>250000</v>
      </c>
      <c r="D5" s="276"/>
      <c r="E5" s="91">
        <f>+Übersicht!I6</f>
        <v>0.01</v>
      </c>
      <c r="F5" s="90" t="s">
        <v>68</v>
      </c>
      <c r="G5" s="64" t="s">
        <v>23</v>
      </c>
      <c r="H5" s="10"/>
      <c r="I5" s="68">
        <f>IF(I23&lt;&gt;0,+I23,+I4)</f>
        <v>-232269.6</v>
      </c>
    </row>
    <row r="6" spans="2:9" s="5" customFormat="1" ht="15">
      <c r="B6" s="59"/>
      <c r="C6" s="9" t="str">
        <f>"Konto "&amp;Übersicht!D5</f>
        <v>Konto 1234567890</v>
      </c>
      <c r="D6" s="2"/>
      <c r="E6" s="89">
        <f>+Übersicht!I7</f>
        <v>0</v>
      </c>
      <c r="F6" s="90" t="s">
        <v>69</v>
      </c>
      <c r="G6" s="64" t="s">
        <v>24</v>
      </c>
      <c r="H6" s="10"/>
      <c r="I6" s="69">
        <f>+I20</f>
        <v>-228336.33</v>
      </c>
    </row>
    <row r="7" spans="2:9" s="5" customFormat="1" ht="5.0999999999999996" customHeight="1" thickBot="1">
      <c r="B7" s="59"/>
      <c r="C7" s="11"/>
      <c r="D7" s="11"/>
      <c r="E7" s="11"/>
      <c r="F7" s="12"/>
      <c r="G7" s="8"/>
      <c r="H7" s="8"/>
      <c r="I7" s="13"/>
    </row>
    <row r="8" spans="2:9" s="5" customFormat="1" thickBot="1">
      <c r="B8" s="59"/>
      <c r="C8" s="93">
        <f>+C2</f>
        <v>2032</v>
      </c>
      <c r="D8" s="14" t="s">
        <v>2</v>
      </c>
      <c r="E8" s="66" t="s">
        <v>6</v>
      </c>
      <c r="F8" s="15" t="s">
        <v>0</v>
      </c>
      <c r="G8" s="16" t="s">
        <v>5</v>
      </c>
      <c r="H8" s="40">
        <f>+I4</f>
        <v>-232269.6</v>
      </c>
      <c r="I8" s="17" t="s">
        <v>1</v>
      </c>
    </row>
    <row r="9" spans="2:9" s="5" customFormat="1" ht="15">
      <c r="B9" s="61" t="s">
        <v>10</v>
      </c>
      <c r="C9" s="41"/>
      <c r="D9" s="38" t="s">
        <v>6</v>
      </c>
      <c r="E9" s="42">
        <f t="shared" ref="E9:E20" si="0">+$E$4</f>
        <v>1000</v>
      </c>
      <c r="F9" s="45">
        <f>+$E$2*I4/12</f>
        <v>-677.45</v>
      </c>
      <c r="G9" s="46">
        <f t="shared" ref="G9:G20" si="1">+E9+F9</f>
        <v>322.55</v>
      </c>
      <c r="H9" s="43" t="str">
        <f t="shared" ref="H9:H20" si="2">IF(AND(C9&gt;0,C10=""),+I9,"")</f>
        <v/>
      </c>
      <c r="I9" s="48">
        <f>+I4+E9+F9</f>
        <v>-231947.05</v>
      </c>
    </row>
    <row r="10" spans="2:9" s="5" customFormat="1" ht="15">
      <c r="B10" s="61" t="s">
        <v>11</v>
      </c>
      <c r="C10" s="44"/>
      <c r="D10" s="38" t="s">
        <v>6</v>
      </c>
      <c r="E10" s="38">
        <f t="shared" si="0"/>
        <v>1000</v>
      </c>
      <c r="F10" s="45">
        <f t="shared" ref="F10:F20" si="3">+$E$2*I9/12</f>
        <v>-676.51</v>
      </c>
      <c r="G10" s="46">
        <f t="shared" si="1"/>
        <v>323.49</v>
      </c>
      <c r="H10" s="47" t="str">
        <f t="shared" si="2"/>
        <v/>
      </c>
      <c r="I10" s="48">
        <f t="shared" ref="I10:I20" si="4">+I9+E10+F10</f>
        <v>-231623.56</v>
      </c>
    </row>
    <row r="11" spans="2:9" s="5" customFormat="1" ht="15">
      <c r="B11" s="61" t="s">
        <v>12</v>
      </c>
      <c r="C11" s="44"/>
      <c r="D11" s="38" t="s">
        <v>6</v>
      </c>
      <c r="E11" s="38">
        <f t="shared" si="0"/>
        <v>1000</v>
      </c>
      <c r="F11" s="45">
        <f t="shared" si="3"/>
        <v>-675.57</v>
      </c>
      <c r="G11" s="46">
        <f t="shared" si="1"/>
        <v>324.43</v>
      </c>
      <c r="H11" s="47" t="str">
        <f t="shared" si="2"/>
        <v/>
      </c>
      <c r="I11" s="48">
        <f t="shared" si="4"/>
        <v>-231299.13</v>
      </c>
    </row>
    <row r="12" spans="2:9" s="5" customFormat="1" ht="15">
      <c r="B12" s="61" t="s">
        <v>13</v>
      </c>
      <c r="C12" s="44"/>
      <c r="D12" s="38" t="s">
        <v>6</v>
      </c>
      <c r="E12" s="38">
        <f t="shared" si="0"/>
        <v>1000</v>
      </c>
      <c r="F12" s="45">
        <f t="shared" si="3"/>
        <v>-674.62</v>
      </c>
      <c r="G12" s="46">
        <f t="shared" si="1"/>
        <v>325.38</v>
      </c>
      <c r="H12" s="47" t="str">
        <f t="shared" si="2"/>
        <v/>
      </c>
      <c r="I12" s="48">
        <f t="shared" si="4"/>
        <v>-230973.75</v>
      </c>
    </row>
    <row r="13" spans="2:9" s="5" customFormat="1" ht="15">
      <c r="B13" s="61" t="s">
        <v>14</v>
      </c>
      <c r="C13" s="44"/>
      <c r="D13" s="38" t="s">
        <v>6</v>
      </c>
      <c r="E13" s="38">
        <f t="shared" si="0"/>
        <v>1000</v>
      </c>
      <c r="F13" s="45">
        <f t="shared" si="3"/>
        <v>-673.67</v>
      </c>
      <c r="G13" s="46">
        <f t="shared" si="1"/>
        <v>326.33</v>
      </c>
      <c r="H13" s="47" t="str">
        <f t="shared" si="2"/>
        <v/>
      </c>
      <c r="I13" s="48">
        <f t="shared" si="4"/>
        <v>-230647.42</v>
      </c>
    </row>
    <row r="14" spans="2:9" s="5" customFormat="1" ht="15">
      <c r="B14" s="61" t="s">
        <v>15</v>
      </c>
      <c r="C14" s="44"/>
      <c r="D14" s="38" t="s">
        <v>6</v>
      </c>
      <c r="E14" s="38">
        <f t="shared" si="0"/>
        <v>1000</v>
      </c>
      <c r="F14" s="45">
        <f t="shared" si="3"/>
        <v>-672.72</v>
      </c>
      <c r="G14" s="46">
        <f t="shared" si="1"/>
        <v>327.27999999999997</v>
      </c>
      <c r="H14" s="47" t="str">
        <f t="shared" si="2"/>
        <v/>
      </c>
      <c r="I14" s="48">
        <f t="shared" si="4"/>
        <v>-230320.14</v>
      </c>
    </row>
    <row r="15" spans="2:9" s="5" customFormat="1" ht="15">
      <c r="B15" s="61" t="s">
        <v>16</v>
      </c>
      <c r="C15" s="44"/>
      <c r="D15" s="38" t="s">
        <v>6</v>
      </c>
      <c r="E15" s="38">
        <f t="shared" si="0"/>
        <v>1000</v>
      </c>
      <c r="F15" s="45">
        <f t="shared" si="3"/>
        <v>-671.77</v>
      </c>
      <c r="G15" s="46">
        <f t="shared" si="1"/>
        <v>328.23</v>
      </c>
      <c r="H15" s="47" t="str">
        <f t="shared" si="2"/>
        <v/>
      </c>
      <c r="I15" s="48">
        <f t="shared" si="4"/>
        <v>-229991.91</v>
      </c>
    </row>
    <row r="16" spans="2:9" s="5" customFormat="1" ht="15">
      <c r="B16" s="61" t="s">
        <v>17</v>
      </c>
      <c r="C16" s="44"/>
      <c r="D16" s="38" t="s">
        <v>6</v>
      </c>
      <c r="E16" s="38">
        <f t="shared" si="0"/>
        <v>1000</v>
      </c>
      <c r="F16" s="45">
        <f t="shared" si="3"/>
        <v>-670.81</v>
      </c>
      <c r="G16" s="46">
        <f t="shared" si="1"/>
        <v>329.19</v>
      </c>
      <c r="H16" s="47" t="str">
        <f t="shared" si="2"/>
        <v/>
      </c>
      <c r="I16" s="48">
        <f t="shared" si="4"/>
        <v>-229662.72</v>
      </c>
    </row>
    <row r="17" spans="2:9" s="5" customFormat="1" ht="15">
      <c r="B17" s="61" t="s">
        <v>18</v>
      </c>
      <c r="C17" s="44"/>
      <c r="D17" s="38" t="s">
        <v>6</v>
      </c>
      <c r="E17" s="38">
        <f t="shared" si="0"/>
        <v>1000</v>
      </c>
      <c r="F17" s="45">
        <f t="shared" si="3"/>
        <v>-669.85</v>
      </c>
      <c r="G17" s="46">
        <f t="shared" si="1"/>
        <v>330.15</v>
      </c>
      <c r="H17" s="47" t="str">
        <f t="shared" si="2"/>
        <v/>
      </c>
      <c r="I17" s="48">
        <f t="shared" si="4"/>
        <v>-229332.57</v>
      </c>
    </row>
    <row r="18" spans="2:9" s="5" customFormat="1" ht="15">
      <c r="B18" s="61" t="s">
        <v>19</v>
      </c>
      <c r="C18" s="44"/>
      <c r="D18" s="38" t="s">
        <v>6</v>
      </c>
      <c r="E18" s="38">
        <f t="shared" si="0"/>
        <v>1000</v>
      </c>
      <c r="F18" s="45">
        <f t="shared" si="3"/>
        <v>-668.89</v>
      </c>
      <c r="G18" s="46">
        <f t="shared" si="1"/>
        <v>331.11</v>
      </c>
      <c r="H18" s="47" t="str">
        <f t="shared" si="2"/>
        <v/>
      </c>
      <c r="I18" s="48">
        <f t="shared" si="4"/>
        <v>-229001.46</v>
      </c>
    </row>
    <row r="19" spans="2:9" s="5" customFormat="1" ht="15">
      <c r="B19" s="61" t="s">
        <v>20</v>
      </c>
      <c r="C19" s="44"/>
      <c r="D19" s="38" t="s">
        <v>6</v>
      </c>
      <c r="E19" s="38">
        <f t="shared" si="0"/>
        <v>1000</v>
      </c>
      <c r="F19" s="45">
        <f t="shared" si="3"/>
        <v>-667.92</v>
      </c>
      <c r="G19" s="46">
        <f t="shared" si="1"/>
        <v>332.08</v>
      </c>
      <c r="H19" s="47" t="str">
        <f t="shared" si="2"/>
        <v/>
      </c>
      <c r="I19" s="48">
        <f t="shared" si="4"/>
        <v>-228669.38</v>
      </c>
    </row>
    <row r="20" spans="2:9" s="54" customFormat="1" ht="15.75" thickBot="1">
      <c r="B20" s="61" t="s">
        <v>21</v>
      </c>
      <c r="C20" s="49"/>
      <c r="D20" s="18" t="s">
        <v>6</v>
      </c>
      <c r="E20" s="18">
        <f t="shared" si="0"/>
        <v>1000</v>
      </c>
      <c r="F20" s="50">
        <f t="shared" si="3"/>
        <v>-666.95</v>
      </c>
      <c r="G20" s="51">
        <f t="shared" si="1"/>
        <v>333.05</v>
      </c>
      <c r="H20" s="52" t="str">
        <f t="shared" si="2"/>
        <v/>
      </c>
      <c r="I20" s="53">
        <f t="shared" si="4"/>
        <v>-228336.33</v>
      </c>
    </row>
    <row r="21" spans="2:9" s="5" customFormat="1" thickBot="1">
      <c r="B21" s="59"/>
      <c r="C21" s="19"/>
      <c r="E21" s="55">
        <f>SUM(E9:E20)</f>
        <v>12000</v>
      </c>
      <c r="F21" s="20">
        <f>SUM(F9:F20)</f>
        <v>-8066.73</v>
      </c>
      <c r="G21" s="21">
        <f>SUM(G9:G20)</f>
        <v>3933.27</v>
      </c>
      <c r="H21" s="22"/>
      <c r="I21" s="22"/>
    </row>
    <row r="22" spans="2:9" s="5" customFormat="1" ht="9.75" customHeight="1" thickBot="1">
      <c r="B22" s="59"/>
      <c r="C22" s="19"/>
      <c r="G22" s="22"/>
      <c r="H22" s="22"/>
      <c r="I22" s="22"/>
    </row>
    <row r="23" spans="2:9" s="5" customFormat="1" ht="17.649999999999999" thickBot="1">
      <c r="B23" s="59"/>
      <c r="C23" s="23">
        <f>MAX(C8:C21)</f>
        <v>2032</v>
      </c>
      <c r="E23" s="24"/>
      <c r="F23" s="56"/>
      <c r="G23" s="57" t="s">
        <v>3</v>
      </c>
      <c r="H23" s="57"/>
      <c r="I23" s="65">
        <f>IF(SUM(H9:H20)&lt;&gt;0,SUM(H9:H20),+I4)</f>
        <v>-232269.6</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5:D5"/>
    <mergeCell ref="C2:D4"/>
    <mergeCell ref="I2:I3"/>
  </mergeCells>
  <conditionalFormatting sqref="I9:I20">
    <cfRule type="expression" dxfId="6"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+Übersicht!C15</f>
        <v>2031</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+'2030'!I6</f>
        <v>-236067.77</v>
      </c>
    </row>
    <row r="5" spans="2:9" s="5" customFormat="1" ht="22.15">
      <c r="B5" s="59"/>
      <c r="C5" s="276">
        <f>+Übersicht!C2</f>
        <v>250000</v>
      </c>
      <c r="D5" s="276"/>
      <c r="E5" s="91">
        <f>+Übersicht!I6</f>
        <v>0.01</v>
      </c>
      <c r="F5" s="90" t="s">
        <v>68</v>
      </c>
      <c r="G5" s="64" t="s">
        <v>23</v>
      </c>
      <c r="H5" s="10"/>
      <c r="I5" s="68">
        <f>IF(I23&lt;&gt;0,+I23,+I4)</f>
        <v>-236067.77</v>
      </c>
    </row>
    <row r="6" spans="2:9" s="5" customFormat="1" ht="15">
      <c r="B6" s="59"/>
      <c r="C6" s="9" t="str">
        <f>"Konto "&amp;Übersicht!D5</f>
        <v>Konto 1234567890</v>
      </c>
      <c r="D6" s="2"/>
      <c r="E6" s="89">
        <f>+Übersicht!I7</f>
        <v>0</v>
      </c>
      <c r="F6" s="90" t="s">
        <v>69</v>
      </c>
      <c r="G6" s="64" t="s">
        <v>24</v>
      </c>
      <c r="H6" s="10"/>
      <c r="I6" s="69">
        <f>+I20</f>
        <v>-232269.6</v>
      </c>
    </row>
    <row r="7" spans="2:9" s="5" customFormat="1" ht="5.0999999999999996" customHeight="1" thickBot="1">
      <c r="B7" s="59"/>
      <c r="C7" s="11"/>
      <c r="D7" s="11"/>
      <c r="E7" s="11"/>
      <c r="F7" s="12"/>
      <c r="G7" s="8"/>
      <c r="H7" s="8"/>
      <c r="I7" s="13"/>
    </row>
    <row r="8" spans="2:9" s="5" customFormat="1" thickBot="1">
      <c r="B8" s="59"/>
      <c r="C8" s="93">
        <f>+C2</f>
        <v>2031</v>
      </c>
      <c r="D8" s="14" t="s">
        <v>2</v>
      </c>
      <c r="E8" s="66" t="s">
        <v>6</v>
      </c>
      <c r="F8" s="15" t="s">
        <v>0</v>
      </c>
      <c r="G8" s="16" t="s">
        <v>5</v>
      </c>
      <c r="H8" s="40">
        <f>+I4</f>
        <v>-236067.77</v>
      </c>
      <c r="I8" s="17" t="s">
        <v>1</v>
      </c>
    </row>
    <row r="9" spans="2:9" s="5" customFormat="1" ht="15">
      <c r="B9" s="61" t="s">
        <v>10</v>
      </c>
      <c r="C9" s="41"/>
      <c r="D9" s="38" t="s">
        <v>6</v>
      </c>
      <c r="E9" s="42">
        <f t="shared" ref="E9:E20" si="0">+$E$4</f>
        <v>1000</v>
      </c>
      <c r="F9" s="45">
        <f>+$E$2*I4/12</f>
        <v>-688.53</v>
      </c>
      <c r="G9" s="46">
        <f t="shared" ref="G9:G20" si="1">+E9+F9</f>
        <v>311.47000000000003</v>
      </c>
      <c r="H9" s="43" t="str">
        <f t="shared" ref="H9:H20" si="2">IF(AND(C9&gt;0,C10=""),+I9,"")</f>
        <v/>
      </c>
      <c r="I9" s="48">
        <f>+I4+E9+F9</f>
        <v>-235756.3</v>
      </c>
    </row>
    <row r="10" spans="2:9" s="5" customFormat="1" ht="15">
      <c r="B10" s="61" t="s">
        <v>11</v>
      </c>
      <c r="C10" s="44"/>
      <c r="D10" s="38" t="s">
        <v>6</v>
      </c>
      <c r="E10" s="38">
        <f t="shared" si="0"/>
        <v>1000</v>
      </c>
      <c r="F10" s="45">
        <f t="shared" ref="F10:F20" si="3">+$E$2*I9/12</f>
        <v>-687.62</v>
      </c>
      <c r="G10" s="46">
        <f t="shared" si="1"/>
        <v>312.38</v>
      </c>
      <c r="H10" s="47" t="str">
        <f t="shared" si="2"/>
        <v/>
      </c>
      <c r="I10" s="48">
        <f t="shared" ref="I10:I20" si="4">+I9+E10+F10</f>
        <v>-235443.92</v>
      </c>
    </row>
    <row r="11" spans="2:9" s="5" customFormat="1" ht="15">
      <c r="B11" s="61" t="s">
        <v>12</v>
      </c>
      <c r="C11" s="44"/>
      <c r="D11" s="38" t="s">
        <v>6</v>
      </c>
      <c r="E11" s="38">
        <f t="shared" si="0"/>
        <v>1000</v>
      </c>
      <c r="F11" s="45">
        <f t="shared" si="3"/>
        <v>-686.71</v>
      </c>
      <c r="G11" s="46">
        <f t="shared" si="1"/>
        <v>313.29000000000002</v>
      </c>
      <c r="H11" s="47" t="str">
        <f t="shared" si="2"/>
        <v/>
      </c>
      <c r="I11" s="48">
        <f t="shared" si="4"/>
        <v>-235130.63</v>
      </c>
    </row>
    <row r="12" spans="2:9" s="5" customFormat="1" ht="15">
      <c r="B12" s="61" t="s">
        <v>13</v>
      </c>
      <c r="C12" s="44"/>
      <c r="D12" s="38" t="s">
        <v>6</v>
      </c>
      <c r="E12" s="38">
        <f t="shared" si="0"/>
        <v>1000</v>
      </c>
      <c r="F12" s="45">
        <f t="shared" si="3"/>
        <v>-685.8</v>
      </c>
      <c r="G12" s="46">
        <f t="shared" si="1"/>
        <v>314.2</v>
      </c>
      <c r="H12" s="47" t="str">
        <f t="shared" si="2"/>
        <v/>
      </c>
      <c r="I12" s="48">
        <f t="shared" si="4"/>
        <v>-234816.43</v>
      </c>
    </row>
    <row r="13" spans="2:9" s="5" customFormat="1" ht="15">
      <c r="B13" s="61" t="s">
        <v>14</v>
      </c>
      <c r="C13" s="44"/>
      <c r="D13" s="38" t="s">
        <v>6</v>
      </c>
      <c r="E13" s="38">
        <f t="shared" si="0"/>
        <v>1000</v>
      </c>
      <c r="F13" s="45">
        <f t="shared" si="3"/>
        <v>-684.88</v>
      </c>
      <c r="G13" s="46">
        <f t="shared" si="1"/>
        <v>315.12</v>
      </c>
      <c r="H13" s="47" t="str">
        <f t="shared" si="2"/>
        <v/>
      </c>
      <c r="I13" s="48">
        <f t="shared" si="4"/>
        <v>-234501.31</v>
      </c>
    </row>
    <row r="14" spans="2:9" s="5" customFormat="1" ht="15">
      <c r="B14" s="61" t="s">
        <v>15</v>
      </c>
      <c r="C14" s="44"/>
      <c r="D14" s="38" t="s">
        <v>6</v>
      </c>
      <c r="E14" s="38">
        <f t="shared" si="0"/>
        <v>1000</v>
      </c>
      <c r="F14" s="45">
        <f t="shared" si="3"/>
        <v>-683.96</v>
      </c>
      <c r="G14" s="46">
        <f t="shared" si="1"/>
        <v>316.04000000000002</v>
      </c>
      <c r="H14" s="47" t="str">
        <f t="shared" si="2"/>
        <v/>
      </c>
      <c r="I14" s="48">
        <f t="shared" si="4"/>
        <v>-234185.27</v>
      </c>
    </row>
    <row r="15" spans="2:9" s="5" customFormat="1" ht="15">
      <c r="B15" s="61" t="s">
        <v>16</v>
      </c>
      <c r="C15" s="44"/>
      <c r="D15" s="38" t="s">
        <v>6</v>
      </c>
      <c r="E15" s="38">
        <f t="shared" si="0"/>
        <v>1000</v>
      </c>
      <c r="F15" s="45">
        <f t="shared" si="3"/>
        <v>-683.04</v>
      </c>
      <c r="G15" s="46">
        <f t="shared" si="1"/>
        <v>316.95999999999998</v>
      </c>
      <c r="H15" s="47" t="str">
        <f t="shared" si="2"/>
        <v/>
      </c>
      <c r="I15" s="48">
        <f t="shared" si="4"/>
        <v>-233868.31</v>
      </c>
    </row>
    <row r="16" spans="2:9" s="5" customFormat="1" ht="15">
      <c r="B16" s="61" t="s">
        <v>17</v>
      </c>
      <c r="C16" s="44"/>
      <c r="D16" s="38" t="s">
        <v>6</v>
      </c>
      <c r="E16" s="38">
        <f t="shared" si="0"/>
        <v>1000</v>
      </c>
      <c r="F16" s="45">
        <f t="shared" si="3"/>
        <v>-682.12</v>
      </c>
      <c r="G16" s="46">
        <f t="shared" si="1"/>
        <v>317.88</v>
      </c>
      <c r="H16" s="47" t="str">
        <f t="shared" si="2"/>
        <v/>
      </c>
      <c r="I16" s="48">
        <f t="shared" si="4"/>
        <v>-233550.43</v>
      </c>
    </row>
    <row r="17" spans="2:9" s="5" customFormat="1" ht="15">
      <c r="B17" s="61" t="s">
        <v>18</v>
      </c>
      <c r="C17" s="44"/>
      <c r="D17" s="38" t="s">
        <v>6</v>
      </c>
      <c r="E17" s="38">
        <f t="shared" si="0"/>
        <v>1000</v>
      </c>
      <c r="F17" s="45">
        <f t="shared" si="3"/>
        <v>-681.19</v>
      </c>
      <c r="G17" s="46">
        <f t="shared" si="1"/>
        <v>318.81</v>
      </c>
      <c r="H17" s="47" t="str">
        <f t="shared" si="2"/>
        <v/>
      </c>
      <c r="I17" s="48">
        <f t="shared" si="4"/>
        <v>-233231.62</v>
      </c>
    </row>
    <row r="18" spans="2:9" s="5" customFormat="1" ht="15">
      <c r="B18" s="61" t="s">
        <v>19</v>
      </c>
      <c r="C18" s="44"/>
      <c r="D18" s="38" t="s">
        <v>6</v>
      </c>
      <c r="E18" s="38">
        <f t="shared" si="0"/>
        <v>1000</v>
      </c>
      <c r="F18" s="45">
        <f t="shared" si="3"/>
        <v>-680.26</v>
      </c>
      <c r="G18" s="46">
        <f t="shared" si="1"/>
        <v>319.74</v>
      </c>
      <c r="H18" s="47" t="str">
        <f t="shared" si="2"/>
        <v/>
      </c>
      <c r="I18" s="48">
        <f t="shared" si="4"/>
        <v>-232911.88</v>
      </c>
    </row>
    <row r="19" spans="2:9" s="5" customFormat="1" ht="15">
      <c r="B19" s="61" t="s">
        <v>20</v>
      </c>
      <c r="C19" s="44"/>
      <c r="D19" s="38" t="s">
        <v>6</v>
      </c>
      <c r="E19" s="38">
        <f t="shared" si="0"/>
        <v>1000</v>
      </c>
      <c r="F19" s="45">
        <f t="shared" si="3"/>
        <v>-679.33</v>
      </c>
      <c r="G19" s="46">
        <f t="shared" si="1"/>
        <v>320.67</v>
      </c>
      <c r="H19" s="47" t="str">
        <f t="shared" si="2"/>
        <v/>
      </c>
      <c r="I19" s="48">
        <f t="shared" si="4"/>
        <v>-232591.21</v>
      </c>
    </row>
    <row r="20" spans="2:9" s="54" customFormat="1" ht="15.75" thickBot="1">
      <c r="B20" s="61" t="s">
        <v>21</v>
      </c>
      <c r="C20" s="49"/>
      <c r="D20" s="18" t="s">
        <v>6</v>
      </c>
      <c r="E20" s="18">
        <f t="shared" si="0"/>
        <v>1000</v>
      </c>
      <c r="F20" s="50">
        <f t="shared" si="3"/>
        <v>-678.39</v>
      </c>
      <c r="G20" s="51">
        <f t="shared" si="1"/>
        <v>321.61</v>
      </c>
      <c r="H20" s="52" t="str">
        <f t="shared" si="2"/>
        <v/>
      </c>
      <c r="I20" s="53">
        <f t="shared" si="4"/>
        <v>-232269.6</v>
      </c>
    </row>
    <row r="21" spans="2:9" s="5" customFormat="1" thickBot="1">
      <c r="B21" s="59"/>
      <c r="C21" s="19"/>
      <c r="E21" s="55">
        <f>SUM(E9:E20)</f>
        <v>12000</v>
      </c>
      <c r="F21" s="20">
        <f>SUM(F9:F20)</f>
        <v>-8201.83</v>
      </c>
      <c r="G21" s="21">
        <f>SUM(G9:G20)</f>
        <v>3798.17</v>
      </c>
      <c r="H21" s="22"/>
      <c r="I21" s="22"/>
    </row>
    <row r="22" spans="2:9" s="5" customFormat="1" ht="9.75" customHeight="1" thickBot="1">
      <c r="B22" s="59"/>
      <c r="C22" s="19"/>
      <c r="G22" s="22"/>
      <c r="H22" s="22"/>
      <c r="I22" s="22"/>
    </row>
    <row r="23" spans="2:9" s="5" customFormat="1" ht="17.649999999999999" thickBot="1">
      <c r="B23" s="59"/>
      <c r="C23" s="23">
        <f>MAX(C8:C21)</f>
        <v>2031</v>
      </c>
      <c r="E23" s="24"/>
      <c r="F23" s="56"/>
      <c r="G23" s="57" t="s">
        <v>3</v>
      </c>
      <c r="H23" s="57"/>
      <c r="I23" s="65">
        <f>IF(SUM(H9:H20)&lt;&gt;0,SUM(H9:H20),+I4)</f>
        <v>-236067.77</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5:D5"/>
    <mergeCell ref="C2:D4"/>
    <mergeCell ref="I2:I3"/>
  </mergeCells>
  <conditionalFormatting sqref="I9:I20">
    <cfRule type="expression" dxfId="5"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+Übersicht!C14</f>
        <v>2030</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+'2029'!I6</f>
        <v>-239735.49</v>
      </c>
    </row>
    <row r="5" spans="2:9" s="5" customFormat="1" ht="22.15">
      <c r="B5" s="59"/>
      <c r="C5" s="276">
        <f>+Übersicht!C2</f>
        <v>250000</v>
      </c>
      <c r="D5" s="276"/>
      <c r="E5" s="91">
        <f>+Übersicht!I6</f>
        <v>0.01</v>
      </c>
      <c r="F5" s="90" t="s">
        <v>68</v>
      </c>
      <c r="G5" s="64" t="s">
        <v>23</v>
      </c>
      <c r="H5" s="10"/>
      <c r="I5" s="68">
        <f>IF(I23&lt;&gt;0,+I23,+I4)</f>
        <v>-239735.49</v>
      </c>
    </row>
    <row r="6" spans="2:9" s="5" customFormat="1" ht="15">
      <c r="B6" s="59"/>
      <c r="C6" s="9" t="str">
        <f>"Konto "&amp;Übersicht!D5</f>
        <v>Konto 1234567890</v>
      </c>
      <c r="D6" s="2"/>
      <c r="E6" s="89">
        <f>+Übersicht!I7</f>
        <v>0</v>
      </c>
      <c r="F6" s="90" t="s">
        <v>69</v>
      </c>
      <c r="G6" s="64" t="s">
        <v>24</v>
      </c>
      <c r="H6" s="10"/>
      <c r="I6" s="69">
        <f>+I20</f>
        <v>-236067.77</v>
      </c>
    </row>
    <row r="7" spans="2:9" s="5" customFormat="1" ht="5.0999999999999996" customHeight="1" thickBot="1">
      <c r="B7" s="59"/>
      <c r="C7" s="11"/>
      <c r="D7" s="11"/>
      <c r="E7" s="11"/>
      <c r="F7" s="12"/>
      <c r="G7" s="8"/>
      <c r="H7" s="8"/>
      <c r="I7" s="13"/>
    </row>
    <row r="8" spans="2:9" s="5" customFormat="1" thickBot="1">
      <c r="B8" s="59"/>
      <c r="C8" s="93">
        <f>+C2</f>
        <v>2030</v>
      </c>
      <c r="D8" s="14" t="s">
        <v>2</v>
      </c>
      <c r="E8" s="66" t="s">
        <v>6</v>
      </c>
      <c r="F8" s="15" t="s">
        <v>0</v>
      </c>
      <c r="G8" s="16" t="s">
        <v>5</v>
      </c>
      <c r="H8" s="40">
        <f>+I4</f>
        <v>-239735.49</v>
      </c>
      <c r="I8" s="17" t="s">
        <v>1</v>
      </c>
    </row>
    <row r="9" spans="2:9" s="5" customFormat="1" ht="15">
      <c r="B9" s="61" t="s">
        <v>10</v>
      </c>
      <c r="C9" s="41"/>
      <c r="D9" s="38" t="s">
        <v>6</v>
      </c>
      <c r="E9" s="42">
        <f t="shared" ref="E9:E20" si="0">+$E$4</f>
        <v>1000</v>
      </c>
      <c r="F9" s="45">
        <f>+$E$2*I4/12</f>
        <v>-699.23</v>
      </c>
      <c r="G9" s="46">
        <f t="shared" ref="G9:G20" si="1">+E9+F9</f>
        <v>300.77</v>
      </c>
      <c r="H9" s="43" t="str">
        <f t="shared" ref="H9:H20" si="2">IF(AND(C9&gt;0,C10=""),+I9,"")</f>
        <v/>
      </c>
      <c r="I9" s="48">
        <f>+I4+E9+F9</f>
        <v>-239434.72</v>
      </c>
    </row>
    <row r="10" spans="2:9" s="5" customFormat="1" ht="15">
      <c r="B10" s="61" t="s">
        <v>11</v>
      </c>
      <c r="C10" s="44"/>
      <c r="D10" s="38" t="s">
        <v>6</v>
      </c>
      <c r="E10" s="38">
        <f t="shared" si="0"/>
        <v>1000</v>
      </c>
      <c r="F10" s="45">
        <f t="shared" ref="F10:F20" si="3">+$E$2*I9/12</f>
        <v>-698.35</v>
      </c>
      <c r="G10" s="46">
        <f t="shared" si="1"/>
        <v>301.64999999999998</v>
      </c>
      <c r="H10" s="47" t="str">
        <f t="shared" si="2"/>
        <v/>
      </c>
      <c r="I10" s="48">
        <f t="shared" ref="I10:I20" si="4">+I9+E10+F10</f>
        <v>-239133.07</v>
      </c>
    </row>
    <row r="11" spans="2:9" s="5" customFormat="1" ht="15">
      <c r="B11" s="61" t="s">
        <v>12</v>
      </c>
      <c r="C11" s="44"/>
      <c r="D11" s="38" t="s">
        <v>6</v>
      </c>
      <c r="E11" s="38">
        <f t="shared" si="0"/>
        <v>1000</v>
      </c>
      <c r="F11" s="45">
        <f t="shared" si="3"/>
        <v>-697.47</v>
      </c>
      <c r="G11" s="46">
        <f t="shared" si="1"/>
        <v>302.52999999999997</v>
      </c>
      <c r="H11" s="47" t="str">
        <f t="shared" si="2"/>
        <v/>
      </c>
      <c r="I11" s="48">
        <f t="shared" si="4"/>
        <v>-238830.54</v>
      </c>
    </row>
    <row r="12" spans="2:9" s="5" customFormat="1" ht="15">
      <c r="B12" s="61" t="s">
        <v>13</v>
      </c>
      <c r="C12" s="44"/>
      <c r="D12" s="38" t="s">
        <v>6</v>
      </c>
      <c r="E12" s="38">
        <f t="shared" si="0"/>
        <v>1000</v>
      </c>
      <c r="F12" s="45">
        <f t="shared" si="3"/>
        <v>-696.59</v>
      </c>
      <c r="G12" s="46">
        <f t="shared" si="1"/>
        <v>303.41000000000003</v>
      </c>
      <c r="H12" s="47" t="str">
        <f t="shared" si="2"/>
        <v/>
      </c>
      <c r="I12" s="48">
        <f t="shared" si="4"/>
        <v>-238527.13</v>
      </c>
    </row>
    <row r="13" spans="2:9" s="5" customFormat="1" ht="15">
      <c r="B13" s="61" t="s">
        <v>14</v>
      </c>
      <c r="C13" s="44"/>
      <c r="D13" s="38" t="s">
        <v>6</v>
      </c>
      <c r="E13" s="38">
        <f t="shared" si="0"/>
        <v>1000</v>
      </c>
      <c r="F13" s="45">
        <f t="shared" si="3"/>
        <v>-695.7</v>
      </c>
      <c r="G13" s="46">
        <f t="shared" si="1"/>
        <v>304.3</v>
      </c>
      <c r="H13" s="47" t="str">
        <f t="shared" si="2"/>
        <v/>
      </c>
      <c r="I13" s="48">
        <f t="shared" si="4"/>
        <v>-238222.83</v>
      </c>
    </row>
    <row r="14" spans="2:9" s="5" customFormat="1" ht="15">
      <c r="B14" s="61" t="s">
        <v>15</v>
      </c>
      <c r="C14" s="44"/>
      <c r="D14" s="38" t="s">
        <v>6</v>
      </c>
      <c r="E14" s="38">
        <f t="shared" si="0"/>
        <v>1000</v>
      </c>
      <c r="F14" s="45">
        <f t="shared" si="3"/>
        <v>-694.82</v>
      </c>
      <c r="G14" s="46">
        <f t="shared" si="1"/>
        <v>305.18</v>
      </c>
      <c r="H14" s="47" t="str">
        <f t="shared" si="2"/>
        <v/>
      </c>
      <c r="I14" s="48">
        <f t="shared" si="4"/>
        <v>-237917.65</v>
      </c>
    </row>
    <row r="15" spans="2:9" s="5" customFormat="1" ht="15">
      <c r="B15" s="61" t="s">
        <v>16</v>
      </c>
      <c r="C15" s="44"/>
      <c r="D15" s="38" t="s">
        <v>6</v>
      </c>
      <c r="E15" s="38">
        <f t="shared" si="0"/>
        <v>1000</v>
      </c>
      <c r="F15" s="45">
        <f t="shared" si="3"/>
        <v>-693.93</v>
      </c>
      <c r="G15" s="46">
        <f t="shared" si="1"/>
        <v>306.07</v>
      </c>
      <c r="H15" s="47" t="str">
        <f t="shared" si="2"/>
        <v/>
      </c>
      <c r="I15" s="48">
        <f t="shared" si="4"/>
        <v>-237611.58</v>
      </c>
    </row>
    <row r="16" spans="2:9" s="5" customFormat="1" ht="15">
      <c r="B16" s="61" t="s">
        <v>17</v>
      </c>
      <c r="C16" s="44"/>
      <c r="D16" s="38" t="s">
        <v>6</v>
      </c>
      <c r="E16" s="38">
        <f t="shared" si="0"/>
        <v>1000</v>
      </c>
      <c r="F16" s="45">
        <f t="shared" si="3"/>
        <v>-693.03</v>
      </c>
      <c r="G16" s="46">
        <f t="shared" si="1"/>
        <v>306.97000000000003</v>
      </c>
      <c r="H16" s="47" t="str">
        <f t="shared" si="2"/>
        <v/>
      </c>
      <c r="I16" s="48">
        <f t="shared" si="4"/>
        <v>-237304.61</v>
      </c>
    </row>
    <row r="17" spans="2:9" s="5" customFormat="1" ht="15">
      <c r="B17" s="61" t="s">
        <v>18</v>
      </c>
      <c r="C17" s="44"/>
      <c r="D17" s="38" t="s">
        <v>6</v>
      </c>
      <c r="E17" s="38">
        <f t="shared" si="0"/>
        <v>1000</v>
      </c>
      <c r="F17" s="45">
        <f t="shared" si="3"/>
        <v>-692.14</v>
      </c>
      <c r="G17" s="46">
        <f t="shared" si="1"/>
        <v>307.86</v>
      </c>
      <c r="H17" s="47" t="str">
        <f t="shared" si="2"/>
        <v/>
      </c>
      <c r="I17" s="48">
        <f t="shared" si="4"/>
        <v>-236996.75</v>
      </c>
    </row>
    <row r="18" spans="2:9" s="5" customFormat="1" ht="15">
      <c r="B18" s="61" t="s">
        <v>19</v>
      </c>
      <c r="C18" s="44"/>
      <c r="D18" s="38" t="s">
        <v>6</v>
      </c>
      <c r="E18" s="38">
        <f t="shared" si="0"/>
        <v>1000</v>
      </c>
      <c r="F18" s="45">
        <f t="shared" si="3"/>
        <v>-691.24</v>
      </c>
      <c r="G18" s="46">
        <f t="shared" si="1"/>
        <v>308.76</v>
      </c>
      <c r="H18" s="47" t="str">
        <f t="shared" si="2"/>
        <v/>
      </c>
      <c r="I18" s="48">
        <f t="shared" si="4"/>
        <v>-236687.99</v>
      </c>
    </row>
    <row r="19" spans="2:9" s="5" customFormat="1" ht="15">
      <c r="B19" s="61" t="s">
        <v>20</v>
      </c>
      <c r="C19" s="44"/>
      <c r="D19" s="38" t="s">
        <v>6</v>
      </c>
      <c r="E19" s="38">
        <f t="shared" si="0"/>
        <v>1000</v>
      </c>
      <c r="F19" s="45">
        <f t="shared" si="3"/>
        <v>-690.34</v>
      </c>
      <c r="G19" s="46">
        <f t="shared" si="1"/>
        <v>309.66000000000003</v>
      </c>
      <c r="H19" s="47" t="str">
        <f t="shared" si="2"/>
        <v/>
      </c>
      <c r="I19" s="48">
        <f t="shared" si="4"/>
        <v>-236378.33</v>
      </c>
    </row>
    <row r="20" spans="2:9" s="54" customFormat="1" ht="15.75" thickBot="1">
      <c r="B20" s="61" t="s">
        <v>21</v>
      </c>
      <c r="C20" s="49"/>
      <c r="D20" s="18" t="s">
        <v>6</v>
      </c>
      <c r="E20" s="18">
        <f t="shared" si="0"/>
        <v>1000</v>
      </c>
      <c r="F20" s="50">
        <f t="shared" si="3"/>
        <v>-689.44</v>
      </c>
      <c r="G20" s="51">
        <f t="shared" si="1"/>
        <v>310.56</v>
      </c>
      <c r="H20" s="52" t="str">
        <f t="shared" si="2"/>
        <v/>
      </c>
      <c r="I20" s="53">
        <f t="shared" si="4"/>
        <v>-236067.77</v>
      </c>
    </row>
    <row r="21" spans="2:9" s="5" customFormat="1" thickBot="1">
      <c r="B21" s="59"/>
      <c r="C21" s="19"/>
      <c r="E21" s="55">
        <f>SUM(E9:E20)</f>
        <v>12000</v>
      </c>
      <c r="F21" s="20">
        <f>SUM(F9:F20)</f>
        <v>-8332.2800000000007</v>
      </c>
      <c r="G21" s="21">
        <f>SUM(G9:G20)</f>
        <v>3667.72</v>
      </c>
      <c r="H21" s="22"/>
      <c r="I21" s="22"/>
    </row>
    <row r="22" spans="2:9" s="5" customFormat="1" ht="9.75" customHeight="1" thickBot="1">
      <c r="B22" s="59"/>
      <c r="C22" s="19"/>
      <c r="G22" s="22"/>
      <c r="H22" s="22"/>
      <c r="I22" s="22"/>
    </row>
    <row r="23" spans="2:9" s="5" customFormat="1" ht="17.649999999999999" thickBot="1">
      <c r="B23" s="59"/>
      <c r="C23" s="23">
        <f>MAX(C8:C21)</f>
        <v>2030</v>
      </c>
      <c r="E23" s="24"/>
      <c r="F23" s="56"/>
      <c r="G23" s="57" t="s">
        <v>3</v>
      </c>
      <c r="H23" s="57"/>
      <c r="I23" s="65">
        <f>IF(SUM(H9:H20)&lt;&gt;0,SUM(H9:H20),+I4)</f>
        <v>-239735.49</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5:D5"/>
    <mergeCell ref="C2:D4"/>
    <mergeCell ref="I2:I3"/>
  </mergeCells>
  <conditionalFormatting sqref="I9:I20">
    <cfRule type="expression" dxfId="4"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theme="0" tint="-0.14999847407452621"/>
    <pageSetUpPr autoPageBreaks="0"/>
  </sheetPr>
  <dimension ref="B1:I186"/>
  <sheetViews>
    <sheetView showGridLines="0" workbookViewId="0"/>
  </sheetViews>
  <sheetFormatPr baseColWidth="10" defaultColWidth="9.77734375" defaultRowHeight="15.4"/>
  <cols>
    <col min="1" max="1" width="1.5546875" style="34" customWidth="1"/>
    <col min="2" max="2" width="3.109375" style="62" customWidth="1"/>
    <col min="3" max="3" width="8.5546875" style="34" customWidth="1"/>
    <col min="4" max="5" width="12.5546875" style="34" customWidth="1"/>
    <col min="6" max="6" width="12.5546875" style="35" customWidth="1"/>
    <col min="7" max="7" width="12.5546875" style="36" customWidth="1"/>
    <col min="8" max="8" width="11.5546875" style="36" hidden="1" customWidth="1"/>
    <col min="9" max="9" width="14.5546875" style="37" customWidth="1"/>
    <col min="10" max="10" width="11.88671875" style="34" bestFit="1" customWidth="1"/>
    <col min="11" max="16384" width="9.77734375" style="34"/>
  </cols>
  <sheetData>
    <row r="1" spans="2:9" s="5" customFormat="1" ht="5.0999999999999996" customHeight="1">
      <c r="B1" s="59"/>
      <c r="C1" s="1"/>
      <c r="D1" s="1"/>
      <c r="E1" s="1"/>
      <c r="F1" s="2"/>
      <c r="G1" s="3"/>
      <c r="H1" s="3"/>
      <c r="I1" s="4"/>
    </row>
    <row r="2" spans="2:9" s="5" customFormat="1" ht="22.5" customHeight="1">
      <c r="B2" s="60"/>
      <c r="C2" s="277">
        <f>+Übersicht!C13</f>
        <v>2029</v>
      </c>
      <c r="D2" s="278"/>
      <c r="E2" s="39">
        <f>+Übersicht!F2</f>
        <v>3.5000000000000003E-2</v>
      </c>
      <c r="F2" s="92">
        <f>+Übersicht!H2</f>
        <v>49856</v>
      </c>
      <c r="I2" s="279" t="str">
        <f>+Übersicht!I2</f>
        <v>Kennung</v>
      </c>
    </row>
    <row r="3" spans="2:9" s="5" customFormat="1" ht="5.0999999999999996" customHeight="1">
      <c r="B3" s="60"/>
      <c r="C3" s="278"/>
      <c r="D3" s="278"/>
      <c r="E3" s="6"/>
      <c r="F3" s="7"/>
      <c r="G3" s="8"/>
      <c r="H3" s="8"/>
      <c r="I3" s="280"/>
    </row>
    <row r="4" spans="2:9" s="5" customFormat="1" ht="15" customHeight="1">
      <c r="B4" s="59"/>
      <c r="C4" s="278"/>
      <c r="D4" s="278"/>
      <c r="E4" s="89">
        <f>+Übersicht!I5</f>
        <v>1000</v>
      </c>
      <c r="F4" s="90" t="s">
        <v>67</v>
      </c>
      <c r="G4" s="63" t="s">
        <v>4</v>
      </c>
      <c r="H4" s="10"/>
      <c r="I4" s="67">
        <f>+'2028'!I6</f>
        <v>-243277.24</v>
      </c>
    </row>
    <row r="5" spans="2:9" s="5" customFormat="1" ht="22.15">
      <c r="B5" s="59"/>
      <c r="C5" s="276">
        <f>+Übersicht!C2</f>
        <v>250000</v>
      </c>
      <c r="D5" s="276"/>
      <c r="E5" s="91">
        <f>+Übersicht!I6</f>
        <v>0.01</v>
      </c>
      <c r="F5" s="90" t="s">
        <v>68</v>
      </c>
      <c r="G5" s="64" t="s">
        <v>23</v>
      </c>
      <c r="H5" s="10"/>
      <c r="I5" s="68">
        <f>IF(I23&lt;&gt;0,+I23,+I4)</f>
        <v>-243277.24</v>
      </c>
    </row>
    <row r="6" spans="2:9" s="5" customFormat="1" ht="15">
      <c r="B6" s="59"/>
      <c r="C6" s="9" t="str">
        <f>"Konto "&amp;Übersicht!D5</f>
        <v>Konto 1234567890</v>
      </c>
      <c r="D6" s="2"/>
      <c r="E6" s="89">
        <f>+Übersicht!I7</f>
        <v>0</v>
      </c>
      <c r="F6" s="90" t="s">
        <v>69</v>
      </c>
      <c r="G6" s="64" t="s">
        <v>24</v>
      </c>
      <c r="H6" s="10"/>
      <c r="I6" s="69">
        <f>+I20</f>
        <v>-239735.49</v>
      </c>
    </row>
    <row r="7" spans="2:9" s="5" customFormat="1" ht="5.0999999999999996" customHeight="1" thickBot="1">
      <c r="B7" s="59"/>
      <c r="C7" s="11"/>
      <c r="D7" s="11"/>
      <c r="E7" s="11"/>
      <c r="F7" s="12"/>
      <c r="G7" s="8"/>
      <c r="H7" s="8"/>
      <c r="I7" s="13"/>
    </row>
    <row r="8" spans="2:9" s="5" customFormat="1" thickBot="1">
      <c r="B8" s="59"/>
      <c r="C8" s="93">
        <f>+C2</f>
        <v>2029</v>
      </c>
      <c r="D8" s="14" t="s">
        <v>2</v>
      </c>
      <c r="E8" s="66" t="s">
        <v>6</v>
      </c>
      <c r="F8" s="15" t="s">
        <v>0</v>
      </c>
      <c r="G8" s="16" t="s">
        <v>5</v>
      </c>
      <c r="H8" s="40">
        <f>+I4</f>
        <v>-243277.24</v>
      </c>
      <c r="I8" s="17" t="s">
        <v>1</v>
      </c>
    </row>
    <row r="9" spans="2:9" s="5" customFormat="1" ht="15">
      <c r="B9" s="61" t="s">
        <v>10</v>
      </c>
      <c r="C9" s="41"/>
      <c r="D9" s="38" t="s">
        <v>6</v>
      </c>
      <c r="E9" s="42">
        <f t="shared" ref="E9:E20" si="0">+$E$4</f>
        <v>1000</v>
      </c>
      <c r="F9" s="45">
        <f>+$E$2*I4/12</f>
        <v>-709.56</v>
      </c>
      <c r="G9" s="46">
        <f t="shared" ref="G9:G20" si="1">+E9+F9</f>
        <v>290.44</v>
      </c>
      <c r="H9" s="43" t="str">
        <f t="shared" ref="H9:H20" si="2">IF(AND(C9&gt;0,C10=""),+I9,"")</f>
        <v/>
      </c>
      <c r="I9" s="48">
        <f>+I4+E9+F9</f>
        <v>-242986.8</v>
      </c>
    </row>
    <row r="10" spans="2:9" s="5" customFormat="1" ht="15">
      <c r="B10" s="61" t="s">
        <v>11</v>
      </c>
      <c r="C10" s="44"/>
      <c r="D10" s="38" t="s">
        <v>6</v>
      </c>
      <c r="E10" s="38">
        <f t="shared" si="0"/>
        <v>1000</v>
      </c>
      <c r="F10" s="45">
        <f t="shared" ref="F10:F20" si="3">+$E$2*I9/12</f>
        <v>-708.71</v>
      </c>
      <c r="G10" s="46">
        <f t="shared" si="1"/>
        <v>291.29000000000002</v>
      </c>
      <c r="H10" s="47" t="str">
        <f t="shared" si="2"/>
        <v/>
      </c>
      <c r="I10" s="48">
        <f t="shared" ref="I10:I20" si="4">+I9+E10+F10</f>
        <v>-242695.51</v>
      </c>
    </row>
    <row r="11" spans="2:9" s="5" customFormat="1" ht="15">
      <c r="B11" s="61" t="s">
        <v>12</v>
      </c>
      <c r="C11" s="44"/>
      <c r="D11" s="38" t="s">
        <v>6</v>
      </c>
      <c r="E11" s="38">
        <f t="shared" si="0"/>
        <v>1000</v>
      </c>
      <c r="F11" s="45">
        <f t="shared" si="3"/>
        <v>-707.86</v>
      </c>
      <c r="G11" s="46">
        <f t="shared" si="1"/>
        <v>292.14</v>
      </c>
      <c r="H11" s="47" t="str">
        <f t="shared" si="2"/>
        <v/>
      </c>
      <c r="I11" s="48">
        <f t="shared" si="4"/>
        <v>-242403.37</v>
      </c>
    </row>
    <row r="12" spans="2:9" s="5" customFormat="1" ht="15">
      <c r="B12" s="61" t="s">
        <v>13</v>
      </c>
      <c r="C12" s="44"/>
      <c r="D12" s="38" t="s">
        <v>6</v>
      </c>
      <c r="E12" s="38">
        <f t="shared" si="0"/>
        <v>1000</v>
      </c>
      <c r="F12" s="45">
        <f t="shared" si="3"/>
        <v>-707.01</v>
      </c>
      <c r="G12" s="46">
        <f t="shared" si="1"/>
        <v>292.99</v>
      </c>
      <c r="H12" s="47" t="str">
        <f t="shared" si="2"/>
        <v/>
      </c>
      <c r="I12" s="48">
        <f t="shared" si="4"/>
        <v>-242110.38</v>
      </c>
    </row>
    <row r="13" spans="2:9" s="5" customFormat="1" ht="15">
      <c r="B13" s="61" t="s">
        <v>14</v>
      </c>
      <c r="C13" s="44"/>
      <c r="D13" s="38" t="s">
        <v>6</v>
      </c>
      <c r="E13" s="38">
        <f t="shared" si="0"/>
        <v>1000</v>
      </c>
      <c r="F13" s="45">
        <f t="shared" si="3"/>
        <v>-706.16</v>
      </c>
      <c r="G13" s="46">
        <f t="shared" si="1"/>
        <v>293.83999999999997</v>
      </c>
      <c r="H13" s="47" t="str">
        <f t="shared" si="2"/>
        <v/>
      </c>
      <c r="I13" s="48">
        <f t="shared" si="4"/>
        <v>-241816.54</v>
      </c>
    </row>
    <row r="14" spans="2:9" s="5" customFormat="1" ht="15">
      <c r="B14" s="61" t="s">
        <v>15</v>
      </c>
      <c r="C14" s="44"/>
      <c r="D14" s="38" t="s">
        <v>6</v>
      </c>
      <c r="E14" s="38">
        <f t="shared" si="0"/>
        <v>1000</v>
      </c>
      <c r="F14" s="45">
        <f t="shared" si="3"/>
        <v>-705.3</v>
      </c>
      <c r="G14" s="46">
        <f t="shared" si="1"/>
        <v>294.7</v>
      </c>
      <c r="H14" s="47" t="str">
        <f t="shared" si="2"/>
        <v/>
      </c>
      <c r="I14" s="48">
        <f t="shared" si="4"/>
        <v>-241521.84</v>
      </c>
    </row>
    <row r="15" spans="2:9" s="5" customFormat="1" ht="15">
      <c r="B15" s="61" t="s">
        <v>16</v>
      </c>
      <c r="C15" s="44"/>
      <c r="D15" s="38" t="s">
        <v>6</v>
      </c>
      <c r="E15" s="38">
        <f t="shared" si="0"/>
        <v>1000</v>
      </c>
      <c r="F15" s="45">
        <f t="shared" si="3"/>
        <v>-704.44</v>
      </c>
      <c r="G15" s="46">
        <f t="shared" si="1"/>
        <v>295.56</v>
      </c>
      <c r="H15" s="47" t="str">
        <f t="shared" si="2"/>
        <v/>
      </c>
      <c r="I15" s="48">
        <f t="shared" si="4"/>
        <v>-241226.28</v>
      </c>
    </row>
    <row r="16" spans="2:9" s="5" customFormat="1" ht="15">
      <c r="B16" s="61" t="s">
        <v>17</v>
      </c>
      <c r="C16" s="44"/>
      <c r="D16" s="38" t="s">
        <v>6</v>
      </c>
      <c r="E16" s="38">
        <f t="shared" si="0"/>
        <v>1000</v>
      </c>
      <c r="F16" s="45">
        <f t="shared" si="3"/>
        <v>-703.58</v>
      </c>
      <c r="G16" s="46">
        <f t="shared" si="1"/>
        <v>296.42</v>
      </c>
      <c r="H16" s="47" t="str">
        <f t="shared" si="2"/>
        <v/>
      </c>
      <c r="I16" s="48">
        <f t="shared" si="4"/>
        <v>-240929.86</v>
      </c>
    </row>
    <row r="17" spans="2:9" s="5" customFormat="1" ht="15">
      <c r="B17" s="61" t="s">
        <v>18</v>
      </c>
      <c r="C17" s="44"/>
      <c r="D17" s="38" t="s">
        <v>6</v>
      </c>
      <c r="E17" s="38">
        <f t="shared" si="0"/>
        <v>1000</v>
      </c>
      <c r="F17" s="45">
        <f t="shared" si="3"/>
        <v>-702.71</v>
      </c>
      <c r="G17" s="46">
        <f t="shared" si="1"/>
        <v>297.29000000000002</v>
      </c>
      <c r="H17" s="47" t="str">
        <f t="shared" si="2"/>
        <v/>
      </c>
      <c r="I17" s="48">
        <f t="shared" si="4"/>
        <v>-240632.57</v>
      </c>
    </row>
    <row r="18" spans="2:9" s="5" customFormat="1" ht="15">
      <c r="B18" s="61" t="s">
        <v>19</v>
      </c>
      <c r="C18" s="44"/>
      <c r="D18" s="38" t="s">
        <v>6</v>
      </c>
      <c r="E18" s="38">
        <f t="shared" si="0"/>
        <v>1000</v>
      </c>
      <c r="F18" s="45">
        <f t="shared" si="3"/>
        <v>-701.84</v>
      </c>
      <c r="G18" s="46">
        <f t="shared" si="1"/>
        <v>298.16000000000003</v>
      </c>
      <c r="H18" s="47" t="str">
        <f t="shared" si="2"/>
        <v/>
      </c>
      <c r="I18" s="48">
        <f t="shared" si="4"/>
        <v>-240334.41</v>
      </c>
    </row>
    <row r="19" spans="2:9" s="5" customFormat="1" ht="15">
      <c r="B19" s="61" t="s">
        <v>20</v>
      </c>
      <c r="C19" s="44"/>
      <c r="D19" s="38" t="s">
        <v>6</v>
      </c>
      <c r="E19" s="38">
        <f t="shared" si="0"/>
        <v>1000</v>
      </c>
      <c r="F19" s="45">
        <f t="shared" si="3"/>
        <v>-700.98</v>
      </c>
      <c r="G19" s="46">
        <f t="shared" si="1"/>
        <v>299.02</v>
      </c>
      <c r="H19" s="47" t="str">
        <f t="shared" si="2"/>
        <v/>
      </c>
      <c r="I19" s="48">
        <f t="shared" si="4"/>
        <v>-240035.39</v>
      </c>
    </row>
    <row r="20" spans="2:9" s="54" customFormat="1" ht="15.75" thickBot="1">
      <c r="B20" s="61" t="s">
        <v>21</v>
      </c>
      <c r="C20" s="49"/>
      <c r="D20" s="18" t="s">
        <v>6</v>
      </c>
      <c r="E20" s="18">
        <f t="shared" si="0"/>
        <v>1000</v>
      </c>
      <c r="F20" s="50">
        <f t="shared" si="3"/>
        <v>-700.1</v>
      </c>
      <c r="G20" s="51">
        <f t="shared" si="1"/>
        <v>299.89999999999998</v>
      </c>
      <c r="H20" s="52" t="str">
        <f t="shared" si="2"/>
        <v/>
      </c>
      <c r="I20" s="53">
        <f t="shared" si="4"/>
        <v>-239735.49</v>
      </c>
    </row>
    <row r="21" spans="2:9" s="5" customFormat="1" thickBot="1">
      <c r="B21" s="59"/>
      <c r="C21" s="19"/>
      <c r="E21" s="55">
        <f>SUM(E9:E20)</f>
        <v>12000</v>
      </c>
      <c r="F21" s="20">
        <f>SUM(F9:F20)</f>
        <v>-8458.25</v>
      </c>
      <c r="G21" s="21">
        <f>SUM(G9:G20)</f>
        <v>3541.75</v>
      </c>
      <c r="H21" s="22"/>
      <c r="I21" s="22"/>
    </row>
    <row r="22" spans="2:9" s="5" customFormat="1" ht="9.75" customHeight="1" thickBot="1">
      <c r="B22" s="59"/>
      <c r="C22" s="19"/>
      <c r="G22" s="22"/>
      <c r="H22" s="22"/>
      <c r="I22" s="22"/>
    </row>
    <row r="23" spans="2:9" s="5" customFormat="1" ht="17.649999999999999" thickBot="1">
      <c r="B23" s="59"/>
      <c r="C23" s="23">
        <f>MAX(C8:C21)</f>
        <v>2029</v>
      </c>
      <c r="E23" s="24"/>
      <c r="F23" s="56"/>
      <c r="G23" s="57" t="s">
        <v>3</v>
      </c>
      <c r="H23" s="57"/>
      <c r="I23" s="65">
        <f>IF(SUM(H9:H20)&lt;&gt;0,SUM(H9:H20),+I4)</f>
        <v>-243277.24</v>
      </c>
    </row>
    <row r="24" spans="2:9" s="5" customFormat="1" ht="17.649999999999999">
      <c r="B24" s="60"/>
      <c r="C24" s="25"/>
      <c r="E24" s="25"/>
      <c r="F24" s="26"/>
      <c r="G24" s="27"/>
      <c r="H24" s="27"/>
      <c r="I24" s="70"/>
    </row>
    <row r="25" spans="2:9" s="5" customFormat="1" ht="17.649999999999999">
      <c r="B25" s="60"/>
      <c r="C25" s="25"/>
      <c r="D25" s="25"/>
      <c r="E25" s="25"/>
      <c r="F25" s="26"/>
      <c r="G25" s="27"/>
      <c r="H25" s="27"/>
      <c r="I25" s="28"/>
    </row>
    <row r="26" spans="2:9" s="5" customFormat="1" ht="17.649999999999999">
      <c r="B26" s="60"/>
      <c r="C26" s="25"/>
      <c r="D26" s="25"/>
      <c r="E26" s="25"/>
      <c r="F26" s="26"/>
      <c r="G26" s="27"/>
      <c r="H26" s="27"/>
      <c r="I26" s="28"/>
    </row>
    <row r="27" spans="2:9" s="5" customFormat="1" ht="17.649999999999999">
      <c r="B27" s="60"/>
      <c r="C27" s="25"/>
      <c r="D27" s="25"/>
      <c r="E27" s="25"/>
      <c r="F27" s="26"/>
      <c r="G27" s="27"/>
      <c r="H27" s="27"/>
      <c r="I27" s="28"/>
    </row>
    <row r="28" spans="2:9" s="5" customFormat="1" ht="17.649999999999999">
      <c r="B28" s="60"/>
      <c r="C28" s="25"/>
      <c r="D28" s="25"/>
      <c r="E28" s="25"/>
      <c r="F28" s="26"/>
      <c r="G28" s="58"/>
      <c r="H28" s="58"/>
      <c r="I28" s="58"/>
    </row>
    <row r="29" spans="2:9" s="5" customFormat="1" ht="17.649999999999999">
      <c r="B29" s="60"/>
      <c r="C29" s="25"/>
      <c r="D29" s="25"/>
      <c r="E29" s="25"/>
      <c r="F29" s="26"/>
      <c r="G29" s="27"/>
      <c r="H29" s="27"/>
      <c r="I29" s="29"/>
    </row>
    <row r="30" spans="2:9" s="5" customFormat="1" ht="17.649999999999999">
      <c r="B30" s="60"/>
      <c r="C30" s="25"/>
      <c r="D30" s="25"/>
      <c r="E30" s="25"/>
      <c r="F30" s="26"/>
      <c r="G30" s="27"/>
      <c r="H30" s="27"/>
      <c r="I30" s="28"/>
    </row>
    <row r="31" spans="2:9" s="5" customFormat="1" ht="17.649999999999999">
      <c r="B31" s="60"/>
      <c r="C31" s="25"/>
      <c r="D31" s="25"/>
      <c r="E31" s="25"/>
      <c r="F31" s="26"/>
      <c r="G31" s="27"/>
      <c r="H31" s="27"/>
      <c r="I31" s="28"/>
    </row>
    <row r="32" spans="2:9" s="5" customFormat="1" ht="15">
      <c r="B32" s="59"/>
      <c r="F32" s="7"/>
      <c r="G32" s="8"/>
      <c r="H32" s="8"/>
      <c r="I32" s="13"/>
    </row>
    <row r="33" spans="2:9" s="5" customFormat="1" ht="15">
      <c r="B33" s="59"/>
      <c r="F33" s="7"/>
      <c r="G33" s="8"/>
      <c r="H33" s="8"/>
      <c r="I33" s="13"/>
    </row>
    <row r="34" spans="2:9" s="5" customFormat="1" ht="15">
      <c r="B34" s="59"/>
      <c r="F34" s="7"/>
      <c r="G34" s="8"/>
      <c r="H34" s="8"/>
      <c r="I34" s="13"/>
    </row>
    <row r="35" spans="2:9" s="5" customFormat="1" ht="15">
      <c r="B35" s="59"/>
      <c r="F35" s="7"/>
      <c r="G35" s="8"/>
      <c r="H35" s="8"/>
      <c r="I35" s="13"/>
    </row>
    <row r="36" spans="2:9" s="5" customFormat="1" ht="15">
      <c r="B36" s="59"/>
      <c r="F36" s="7"/>
      <c r="G36" s="8"/>
      <c r="H36" s="8"/>
      <c r="I36" s="13"/>
    </row>
    <row r="37" spans="2:9" s="5" customFormat="1" ht="15">
      <c r="B37" s="59"/>
      <c r="F37" s="7"/>
      <c r="G37" s="8"/>
      <c r="H37" s="8"/>
      <c r="I37" s="13"/>
    </row>
    <row r="38" spans="2:9" s="5" customFormat="1" ht="15">
      <c r="B38" s="59"/>
      <c r="F38" s="7"/>
      <c r="G38" s="8"/>
      <c r="H38" s="8"/>
      <c r="I38" s="13"/>
    </row>
    <row r="39" spans="2:9" s="5" customFormat="1" ht="15">
      <c r="B39" s="59"/>
      <c r="F39" s="7"/>
      <c r="G39" s="8"/>
      <c r="H39" s="8"/>
      <c r="I39" s="13"/>
    </row>
    <row r="40" spans="2:9" s="5" customFormat="1" ht="15">
      <c r="B40" s="59"/>
      <c r="F40" s="7"/>
      <c r="G40" s="8"/>
      <c r="H40" s="8"/>
      <c r="I40" s="13"/>
    </row>
    <row r="41" spans="2:9" s="5" customFormat="1" ht="15">
      <c r="B41" s="59"/>
      <c r="F41" s="7"/>
      <c r="G41" s="8"/>
      <c r="H41" s="8"/>
      <c r="I41" s="13"/>
    </row>
    <row r="42" spans="2:9" s="5" customFormat="1" ht="15">
      <c r="B42" s="59"/>
      <c r="F42" s="7"/>
      <c r="G42" s="8"/>
      <c r="H42" s="8"/>
      <c r="I42" s="13"/>
    </row>
    <row r="43" spans="2:9" s="5" customFormat="1" ht="15">
      <c r="B43" s="59"/>
      <c r="F43" s="7"/>
      <c r="G43" s="8"/>
      <c r="H43" s="8"/>
      <c r="I43" s="13"/>
    </row>
    <row r="44" spans="2:9" s="5" customFormat="1" ht="15">
      <c r="B44" s="59"/>
      <c r="F44" s="7"/>
      <c r="G44" s="8"/>
      <c r="H44" s="8"/>
      <c r="I44" s="13"/>
    </row>
    <row r="45" spans="2:9" s="5" customFormat="1" ht="15">
      <c r="B45" s="59"/>
      <c r="F45" s="7"/>
      <c r="G45" s="8"/>
      <c r="H45" s="8"/>
      <c r="I45" s="13"/>
    </row>
    <row r="46" spans="2:9" s="5" customFormat="1" ht="15">
      <c r="B46" s="59"/>
      <c r="F46" s="7"/>
      <c r="G46" s="8"/>
      <c r="H46" s="8"/>
      <c r="I46" s="13"/>
    </row>
    <row r="47" spans="2:9" s="5" customFormat="1" ht="15">
      <c r="B47" s="59"/>
      <c r="F47" s="7"/>
      <c r="G47" s="8"/>
      <c r="H47" s="8"/>
      <c r="I47" s="13"/>
    </row>
    <row r="48" spans="2:9" s="5" customFormat="1" ht="15">
      <c r="B48" s="59"/>
      <c r="F48" s="7"/>
      <c r="G48" s="8"/>
      <c r="H48" s="8"/>
      <c r="I48" s="13"/>
    </row>
    <row r="49" spans="2:9" s="5" customFormat="1" ht="15">
      <c r="B49" s="59"/>
      <c r="F49" s="7"/>
      <c r="G49" s="8"/>
      <c r="H49" s="8"/>
      <c r="I49" s="13"/>
    </row>
    <row r="50" spans="2:9" s="5" customFormat="1" ht="15">
      <c r="B50" s="59"/>
      <c r="F50" s="7"/>
      <c r="G50" s="8"/>
      <c r="H50" s="8"/>
      <c r="I50" s="13"/>
    </row>
    <row r="51" spans="2:9" s="5" customFormat="1" ht="15">
      <c r="B51" s="59"/>
      <c r="F51" s="7"/>
      <c r="G51" s="8"/>
      <c r="H51" s="8"/>
      <c r="I51" s="13"/>
    </row>
    <row r="52" spans="2:9" s="5" customFormat="1" ht="15">
      <c r="B52" s="59"/>
      <c r="F52" s="7"/>
      <c r="G52" s="8"/>
      <c r="H52" s="8"/>
      <c r="I52" s="13"/>
    </row>
    <row r="53" spans="2:9" s="5" customFormat="1" ht="15">
      <c r="B53" s="59"/>
      <c r="F53" s="7"/>
      <c r="G53" s="8"/>
      <c r="H53" s="8"/>
      <c r="I53" s="13"/>
    </row>
    <row r="54" spans="2:9" s="5" customFormat="1" ht="15">
      <c r="B54" s="59"/>
      <c r="F54" s="7"/>
      <c r="G54" s="8"/>
      <c r="H54" s="8"/>
      <c r="I54" s="13"/>
    </row>
    <row r="55" spans="2:9" s="5" customFormat="1" ht="15">
      <c r="B55" s="59"/>
      <c r="F55" s="7"/>
      <c r="G55" s="8"/>
      <c r="H55" s="8"/>
      <c r="I55" s="13"/>
    </row>
    <row r="56" spans="2:9" s="5" customFormat="1" ht="15">
      <c r="B56" s="59"/>
      <c r="F56" s="7"/>
      <c r="G56" s="8"/>
      <c r="H56" s="8"/>
      <c r="I56" s="13"/>
    </row>
    <row r="57" spans="2:9" s="5" customFormat="1" ht="15">
      <c r="B57" s="59"/>
      <c r="F57" s="7"/>
      <c r="G57" s="8"/>
      <c r="H57" s="8"/>
      <c r="I57" s="13"/>
    </row>
    <row r="58" spans="2:9" s="5" customFormat="1" ht="15">
      <c r="B58" s="59"/>
      <c r="F58" s="7"/>
      <c r="G58" s="8"/>
      <c r="H58" s="8"/>
      <c r="I58" s="13"/>
    </row>
    <row r="59" spans="2:9" s="5" customFormat="1" ht="15">
      <c r="B59" s="59"/>
      <c r="F59" s="7"/>
      <c r="G59" s="8"/>
      <c r="H59" s="8"/>
      <c r="I59" s="13"/>
    </row>
    <row r="60" spans="2:9" s="5" customFormat="1" ht="15">
      <c r="B60" s="59"/>
      <c r="F60" s="7"/>
      <c r="G60" s="8"/>
      <c r="H60" s="8"/>
      <c r="I60" s="13"/>
    </row>
    <row r="61" spans="2:9" s="5" customFormat="1" ht="15">
      <c r="B61" s="59"/>
      <c r="F61" s="7"/>
      <c r="G61" s="8"/>
      <c r="H61" s="8"/>
      <c r="I61" s="13"/>
    </row>
    <row r="62" spans="2:9" s="5" customFormat="1" ht="15">
      <c r="B62" s="59"/>
      <c r="F62" s="7"/>
      <c r="G62" s="8"/>
      <c r="H62" s="8"/>
      <c r="I62" s="13"/>
    </row>
    <row r="63" spans="2:9" s="5" customFormat="1" ht="15">
      <c r="B63" s="59"/>
      <c r="F63" s="7"/>
      <c r="G63" s="8"/>
      <c r="H63" s="8"/>
      <c r="I63" s="13"/>
    </row>
    <row r="64" spans="2:9" s="5" customFormat="1" ht="15">
      <c r="B64" s="59"/>
      <c r="F64" s="7"/>
      <c r="G64" s="8"/>
      <c r="H64" s="8"/>
      <c r="I64" s="13"/>
    </row>
    <row r="65" spans="2:9" s="5" customFormat="1" ht="15">
      <c r="B65" s="59"/>
      <c r="F65" s="7"/>
      <c r="G65" s="8"/>
      <c r="H65" s="8"/>
      <c r="I65" s="13"/>
    </row>
    <row r="66" spans="2:9" s="5" customFormat="1" ht="15">
      <c r="B66" s="59"/>
      <c r="F66" s="7"/>
      <c r="G66" s="8"/>
      <c r="H66" s="8"/>
      <c r="I66" s="13"/>
    </row>
    <row r="67" spans="2:9" s="5" customFormat="1" ht="15">
      <c r="B67" s="59"/>
      <c r="F67" s="7"/>
      <c r="G67" s="8"/>
      <c r="H67" s="8"/>
      <c r="I67" s="13"/>
    </row>
    <row r="68" spans="2:9" s="5" customFormat="1" ht="15">
      <c r="B68" s="59"/>
      <c r="F68" s="7"/>
      <c r="G68" s="8"/>
      <c r="H68" s="8"/>
      <c r="I68" s="13"/>
    </row>
    <row r="69" spans="2:9" s="5" customFormat="1" ht="15">
      <c r="B69" s="59"/>
      <c r="F69" s="7"/>
      <c r="G69" s="8"/>
      <c r="H69" s="8"/>
      <c r="I69" s="13"/>
    </row>
    <row r="70" spans="2:9" s="5" customFormat="1" ht="15">
      <c r="B70" s="59"/>
      <c r="F70" s="7"/>
      <c r="G70" s="8"/>
      <c r="H70" s="8"/>
      <c r="I70" s="13"/>
    </row>
    <row r="71" spans="2:9" s="5" customFormat="1" ht="15">
      <c r="B71" s="59"/>
      <c r="F71" s="7"/>
      <c r="G71" s="8"/>
      <c r="H71" s="8"/>
      <c r="I71" s="13"/>
    </row>
    <row r="72" spans="2:9" s="5" customFormat="1" ht="15">
      <c r="B72" s="59"/>
      <c r="F72" s="7"/>
      <c r="G72" s="8"/>
      <c r="H72" s="8"/>
      <c r="I72" s="13"/>
    </row>
    <row r="73" spans="2:9" s="5" customFormat="1" ht="15">
      <c r="B73" s="59"/>
      <c r="F73" s="7"/>
      <c r="G73" s="8"/>
      <c r="H73" s="8"/>
      <c r="I73" s="13"/>
    </row>
    <row r="74" spans="2:9" s="5" customFormat="1" ht="15">
      <c r="B74" s="59"/>
      <c r="F74" s="7"/>
      <c r="G74" s="8"/>
      <c r="H74" s="8"/>
      <c r="I74" s="13"/>
    </row>
    <row r="75" spans="2:9" s="5" customFormat="1" ht="15">
      <c r="B75" s="59"/>
      <c r="F75" s="7"/>
      <c r="G75" s="8"/>
      <c r="H75" s="8"/>
      <c r="I75" s="13"/>
    </row>
    <row r="76" spans="2:9" s="5" customFormat="1" ht="15">
      <c r="B76" s="59"/>
      <c r="F76" s="7"/>
      <c r="G76" s="8"/>
      <c r="H76" s="8"/>
      <c r="I76" s="13"/>
    </row>
    <row r="77" spans="2:9" s="5" customFormat="1" ht="15">
      <c r="B77" s="59"/>
      <c r="F77" s="7"/>
      <c r="G77" s="8"/>
      <c r="H77" s="8"/>
      <c r="I77" s="13"/>
    </row>
    <row r="78" spans="2:9" s="5" customFormat="1" ht="15">
      <c r="B78" s="59"/>
      <c r="F78" s="7"/>
      <c r="G78" s="8"/>
      <c r="H78" s="8"/>
      <c r="I78" s="13"/>
    </row>
    <row r="79" spans="2:9" s="5" customFormat="1" ht="15">
      <c r="B79" s="59"/>
      <c r="F79" s="7"/>
      <c r="G79" s="8"/>
      <c r="H79" s="8"/>
      <c r="I79" s="13"/>
    </row>
    <row r="80" spans="2:9" s="5" customFormat="1" ht="15">
      <c r="B80" s="59"/>
      <c r="F80" s="7"/>
      <c r="G80" s="8"/>
      <c r="H80" s="8"/>
      <c r="I80" s="13"/>
    </row>
    <row r="81" spans="2:9" s="5" customFormat="1" ht="15">
      <c r="B81" s="59"/>
      <c r="F81" s="7"/>
      <c r="G81" s="8"/>
      <c r="H81" s="8"/>
      <c r="I81" s="13"/>
    </row>
    <row r="82" spans="2:9" s="5" customFormat="1" ht="15">
      <c r="B82" s="59"/>
      <c r="F82" s="7"/>
      <c r="G82" s="8"/>
      <c r="H82" s="8"/>
      <c r="I82" s="13"/>
    </row>
    <row r="83" spans="2:9" s="5" customFormat="1" ht="15">
      <c r="B83" s="59"/>
      <c r="F83" s="7"/>
      <c r="G83" s="8"/>
      <c r="H83" s="8"/>
      <c r="I83" s="13"/>
    </row>
    <row r="84" spans="2:9" s="5" customFormat="1" ht="15">
      <c r="B84" s="59"/>
      <c r="F84" s="7"/>
      <c r="G84" s="8"/>
      <c r="H84" s="8"/>
      <c r="I84" s="13"/>
    </row>
    <row r="85" spans="2:9" s="5" customFormat="1" ht="15">
      <c r="B85" s="59"/>
      <c r="F85" s="7"/>
      <c r="G85" s="8"/>
      <c r="H85" s="8"/>
      <c r="I85" s="13"/>
    </row>
    <row r="86" spans="2:9" s="5" customFormat="1" ht="15">
      <c r="B86" s="59"/>
      <c r="F86" s="7"/>
      <c r="G86" s="8"/>
      <c r="H86" s="8"/>
      <c r="I86" s="13"/>
    </row>
    <row r="87" spans="2:9" s="5" customFormat="1" ht="15">
      <c r="B87" s="59"/>
      <c r="F87" s="7"/>
      <c r="G87" s="8"/>
      <c r="H87" s="8"/>
      <c r="I87" s="13"/>
    </row>
    <row r="88" spans="2:9" s="5" customFormat="1" ht="15">
      <c r="B88" s="59"/>
      <c r="F88" s="7"/>
      <c r="G88" s="8"/>
      <c r="H88" s="8"/>
      <c r="I88" s="13"/>
    </row>
    <row r="89" spans="2:9" s="5" customFormat="1" ht="15">
      <c r="B89" s="59"/>
      <c r="F89" s="7"/>
      <c r="G89" s="8"/>
      <c r="H89" s="8"/>
      <c r="I89" s="13"/>
    </row>
    <row r="90" spans="2:9" s="5" customFormat="1" ht="15">
      <c r="B90" s="59"/>
      <c r="F90" s="7"/>
      <c r="G90" s="8"/>
      <c r="H90" s="8"/>
      <c r="I90" s="13"/>
    </row>
    <row r="91" spans="2:9" s="5" customFormat="1" ht="15">
      <c r="B91" s="59"/>
      <c r="F91" s="7"/>
      <c r="G91" s="8"/>
      <c r="H91" s="8"/>
      <c r="I91" s="13"/>
    </row>
    <row r="92" spans="2:9" s="5" customFormat="1" ht="15">
      <c r="B92" s="59"/>
      <c r="F92" s="7"/>
      <c r="G92" s="8"/>
      <c r="H92" s="8"/>
      <c r="I92" s="13"/>
    </row>
    <row r="93" spans="2:9" s="5" customFormat="1" ht="15">
      <c r="B93" s="59"/>
      <c r="F93" s="7"/>
      <c r="G93" s="8"/>
      <c r="H93" s="8"/>
      <c r="I93" s="13"/>
    </row>
    <row r="94" spans="2:9" s="5" customFormat="1" ht="15">
      <c r="B94" s="59"/>
      <c r="F94" s="7"/>
      <c r="G94" s="8"/>
      <c r="H94" s="8"/>
      <c r="I94" s="13"/>
    </row>
    <row r="95" spans="2:9" s="5" customFormat="1" ht="15">
      <c r="B95" s="59"/>
      <c r="F95" s="7"/>
      <c r="G95" s="8"/>
      <c r="H95" s="8"/>
      <c r="I95" s="13"/>
    </row>
    <row r="96" spans="2:9" s="5" customFormat="1" ht="15">
      <c r="B96" s="59"/>
      <c r="F96" s="7"/>
      <c r="G96" s="8"/>
      <c r="H96" s="8"/>
      <c r="I96" s="13"/>
    </row>
    <row r="97" spans="2:9" s="5" customFormat="1" ht="15">
      <c r="B97" s="59"/>
      <c r="F97" s="7"/>
      <c r="G97" s="8"/>
      <c r="H97" s="8"/>
      <c r="I97" s="13"/>
    </row>
    <row r="98" spans="2:9" s="5" customFormat="1" ht="15">
      <c r="B98" s="59"/>
      <c r="F98" s="7"/>
      <c r="G98" s="8"/>
      <c r="H98" s="8"/>
      <c r="I98" s="13"/>
    </row>
    <row r="99" spans="2:9" s="5" customFormat="1" ht="15">
      <c r="B99" s="59"/>
      <c r="F99" s="7"/>
      <c r="G99" s="8"/>
      <c r="H99" s="8"/>
      <c r="I99" s="13"/>
    </row>
    <row r="100" spans="2:9" s="5" customFormat="1" ht="15">
      <c r="B100" s="59"/>
      <c r="F100" s="7"/>
      <c r="G100" s="8"/>
      <c r="H100" s="8"/>
      <c r="I100" s="13"/>
    </row>
    <row r="101" spans="2:9" s="5" customFormat="1" ht="15">
      <c r="B101" s="59"/>
      <c r="F101" s="7"/>
      <c r="G101" s="8"/>
      <c r="H101" s="8"/>
      <c r="I101" s="13"/>
    </row>
    <row r="102" spans="2:9" s="5" customFormat="1" ht="15">
      <c r="B102" s="59"/>
      <c r="F102" s="7"/>
      <c r="G102" s="8"/>
      <c r="H102" s="8"/>
      <c r="I102" s="13"/>
    </row>
    <row r="103" spans="2:9" s="5" customFormat="1" ht="15">
      <c r="B103" s="59"/>
      <c r="F103" s="7"/>
      <c r="G103" s="8"/>
      <c r="H103" s="8"/>
      <c r="I103" s="13"/>
    </row>
    <row r="104" spans="2:9" s="5" customFormat="1" ht="15">
      <c r="B104" s="59"/>
      <c r="F104" s="7"/>
      <c r="G104" s="8"/>
      <c r="H104" s="8"/>
      <c r="I104" s="13"/>
    </row>
    <row r="105" spans="2:9" s="5" customFormat="1" ht="15">
      <c r="B105" s="59"/>
      <c r="F105" s="7"/>
      <c r="G105" s="8"/>
      <c r="H105" s="8"/>
      <c r="I105" s="13"/>
    </row>
    <row r="106" spans="2:9" s="5" customFormat="1" ht="15">
      <c r="B106" s="59"/>
      <c r="F106" s="7"/>
      <c r="G106" s="8"/>
      <c r="H106" s="8"/>
      <c r="I106" s="13"/>
    </row>
    <row r="107" spans="2:9" s="5" customFormat="1" ht="15">
      <c r="B107" s="59"/>
      <c r="F107" s="7"/>
      <c r="G107" s="8"/>
      <c r="H107" s="8"/>
      <c r="I107" s="13"/>
    </row>
    <row r="108" spans="2:9" s="5" customFormat="1" ht="15">
      <c r="B108" s="59"/>
      <c r="F108" s="7"/>
      <c r="G108" s="8"/>
      <c r="H108" s="8"/>
      <c r="I108" s="13"/>
    </row>
    <row r="109" spans="2:9" s="5" customFormat="1" ht="15">
      <c r="B109" s="59"/>
      <c r="F109" s="7"/>
      <c r="G109" s="8"/>
      <c r="H109" s="8"/>
      <c r="I109" s="13"/>
    </row>
    <row r="110" spans="2:9" s="5" customFormat="1" ht="15">
      <c r="B110" s="59"/>
      <c r="F110" s="7"/>
      <c r="G110" s="8"/>
      <c r="H110" s="8"/>
      <c r="I110" s="13"/>
    </row>
    <row r="111" spans="2:9" s="5" customFormat="1" ht="15">
      <c r="B111" s="59"/>
      <c r="F111" s="7"/>
      <c r="G111" s="8"/>
      <c r="H111" s="8"/>
      <c r="I111" s="13"/>
    </row>
    <row r="112" spans="2:9" s="5" customFormat="1" ht="15">
      <c r="B112" s="59"/>
      <c r="F112" s="7"/>
      <c r="G112" s="8"/>
      <c r="H112" s="8"/>
      <c r="I112" s="13"/>
    </row>
    <row r="113" spans="2:9" s="5" customFormat="1" ht="15">
      <c r="B113" s="59"/>
      <c r="F113" s="7"/>
      <c r="G113" s="8"/>
      <c r="H113" s="8"/>
      <c r="I113" s="13"/>
    </row>
    <row r="114" spans="2:9" s="5" customFormat="1" ht="15">
      <c r="B114" s="59"/>
      <c r="F114" s="7"/>
      <c r="G114" s="8"/>
      <c r="H114" s="8"/>
      <c r="I114" s="13"/>
    </row>
    <row r="115" spans="2:9" s="5" customFormat="1" ht="15">
      <c r="B115" s="59"/>
      <c r="F115" s="7"/>
      <c r="G115" s="8"/>
      <c r="H115" s="8"/>
      <c r="I115" s="13"/>
    </row>
    <row r="116" spans="2:9" s="5" customFormat="1" ht="15">
      <c r="B116" s="59"/>
      <c r="F116" s="7"/>
      <c r="G116" s="8"/>
      <c r="H116" s="8"/>
      <c r="I116" s="13"/>
    </row>
    <row r="117" spans="2:9" s="5" customFormat="1" ht="15">
      <c r="B117" s="59"/>
      <c r="F117" s="7"/>
      <c r="G117" s="8"/>
      <c r="H117" s="8"/>
      <c r="I117" s="13"/>
    </row>
    <row r="118" spans="2:9" s="5" customFormat="1" ht="15">
      <c r="B118" s="59"/>
      <c r="F118" s="7"/>
      <c r="G118" s="8"/>
      <c r="H118" s="8"/>
      <c r="I118" s="13"/>
    </row>
    <row r="119" spans="2:9" s="5" customFormat="1" ht="15">
      <c r="B119" s="59"/>
      <c r="F119" s="7"/>
      <c r="G119" s="8"/>
      <c r="H119" s="8"/>
      <c r="I119" s="13"/>
    </row>
    <row r="120" spans="2:9" s="5" customFormat="1" ht="15">
      <c r="B120" s="59"/>
      <c r="F120" s="7"/>
      <c r="G120" s="8"/>
      <c r="H120" s="8"/>
      <c r="I120" s="13"/>
    </row>
    <row r="121" spans="2:9" s="5" customFormat="1" ht="15">
      <c r="B121" s="59"/>
      <c r="F121" s="7"/>
      <c r="G121" s="8"/>
      <c r="H121" s="8"/>
      <c r="I121" s="13"/>
    </row>
    <row r="122" spans="2:9" s="5" customFormat="1" ht="15">
      <c r="B122" s="59"/>
      <c r="F122" s="7"/>
      <c r="G122" s="8"/>
      <c r="H122" s="8"/>
      <c r="I122" s="13"/>
    </row>
    <row r="123" spans="2:9" s="5" customFormat="1" ht="15">
      <c r="B123" s="59"/>
      <c r="F123" s="7"/>
      <c r="G123" s="8"/>
      <c r="H123" s="8"/>
      <c r="I123" s="13"/>
    </row>
    <row r="124" spans="2:9" s="5" customFormat="1" ht="15">
      <c r="B124" s="59"/>
      <c r="F124" s="7"/>
      <c r="G124" s="8"/>
      <c r="H124" s="8"/>
      <c r="I124" s="13"/>
    </row>
    <row r="125" spans="2:9" s="5" customFormat="1" ht="15">
      <c r="B125" s="59"/>
      <c r="F125" s="7"/>
      <c r="G125" s="8"/>
      <c r="H125" s="8"/>
      <c r="I125" s="13"/>
    </row>
    <row r="126" spans="2:9" s="5" customFormat="1" ht="15">
      <c r="B126" s="59"/>
      <c r="F126" s="7"/>
      <c r="G126" s="8"/>
      <c r="H126" s="8"/>
      <c r="I126" s="13"/>
    </row>
    <row r="127" spans="2:9" s="5" customFormat="1" ht="15">
      <c r="B127" s="59"/>
      <c r="F127" s="7"/>
      <c r="G127" s="8"/>
      <c r="H127" s="8"/>
      <c r="I127" s="13"/>
    </row>
    <row r="128" spans="2:9" s="5" customFormat="1" ht="15">
      <c r="B128" s="59"/>
      <c r="F128" s="7"/>
      <c r="G128" s="8"/>
      <c r="H128" s="8"/>
      <c r="I128" s="13"/>
    </row>
    <row r="129" spans="2:9" s="5" customFormat="1" ht="15">
      <c r="B129" s="59"/>
      <c r="F129" s="7"/>
      <c r="G129" s="8"/>
      <c r="H129" s="8"/>
      <c r="I129" s="13"/>
    </row>
    <row r="130" spans="2:9" s="5" customFormat="1" ht="15">
      <c r="B130" s="59"/>
      <c r="F130" s="7"/>
      <c r="G130" s="8"/>
      <c r="H130" s="8"/>
      <c r="I130" s="13"/>
    </row>
    <row r="131" spans="2:9" s="5" customFormat="1" ht="15">
      <c r="B131" s="59"/>
      <c r="F131" s="7"/>
      <c r="G131" s="8"/>
      <c r="H131" s="8"/>
      <c r="I131" s="13"/>
    </row>
    <row r="132" spans="2:9" s="5" customFormat="1" ht="15">
      <c r="B132" s="59"/>
      <c r="F132" s="7"/>
      <c r="G132" s="8"/>
      <c r="H132" s="8"/>
      <c r="I132" s="13"/>
    </row>
    <row r="133" spans="2:9" s="5" customFormat="1" ht="15">
      <c r="B133" s="59"/>
      <c r="F133" s="7"/>
      <c r="G133" s="8"/>
      <c r="H133" s="8"/>
      <c r="I133" s="13"/>
    </row>
    <row r="134" spans="2:9" s="5" customFormat="1" ht="15">
      <c r="B134" s="59"/>
      <c r="F134" s="7"/>
      <c r="G134" s="8"/>
      <c r="H134" s="8"/>
      <c r="I134" s="13"/>
    </row>
    <row r="135" spans="2:9" s="5" customFormat="1" ht="15">
      <c r="B135" s="59"/>
      <c r="F135" s="7"/>
      <c r="G135" s="8"/>
      <c r="H135" s="8"/>
      <c r="I135" s="13"/>
    </row>
    <row r="136" spans="2:9" s="5" customFormat="1" ht="15">
      <c r="B136" s="59"/>
      <c r="F136" s="7"/>
      <c r="G136" s="8"/>
      <c r="H136" s="8"/>
      <c r="I136" s="13"/>
    </row>
    <row r="137" spans="2:9" s="5" customFormat="1" ht="15">
      <c r="B137" s="59"/>
      <c r="F137" s="7"/>
      <c r="G137" s="8"/>
      <c r="H137" s="8"/>
      <c r="I137" s="13"/>
    </row>
    <row r="138" spans="2:9" s="5" customFormat="1" ht="15">
      <c r="B138" s="59"/>
      <c r="F138" s="7"/>
      <c r="G138" s="8"/>
      <c r="H138" s="8"/>
      <c r="I138" s="13"/>
    </row>
    <row r="139" spans="2:9" s="5" customFormat="1" ht="15">
      <c r="B139" s="59"/>
      <c r="F139" s="7"/>
      <c r="G139" s="8"/>
      <c r="H139" s="8"/>
      <c r="I139" s="13"/>
    </row>
    <row r="140" spans="2:9" s="5" customFormat="1" ht="15">
      <c r="B140" s="59"/>
      <c r="F140" s="7"/>
      <c r="G140" s="8"/>
      <c r="H140" s="8"/>
      <c r="I140" s="13"/>
    </row>
    <row r="141" spans="2:9" s="5" customFormat="1" ht="15">
      <c r="B141" s="59"/>
      <c r="F141" s="7"/>
      <c r="G141" s="8"/>
      <c r="H141" s="8"/>
      <c r="I141" s="13"/>
    </row>
    <row r="142" spans="2:9" s="5" customFormat="1" ht="15">
      <c r="B142" s="59"/>
      <c r="F142" s="7"/>
      <c r="G142" s="8"/>
      <c r="H142" s="8"/>
      <c r="I142" s="13"/>
    </row>
    <row r="143" spans="2:9" s="5" customFormat="1" ht="15">
      <c r="B143" s="59"/>
      <c r="F143" s="7"/>
      <c r="G143" s="8"/>
      <c r="H143" s="8"/>
      <c r="I143" s="13"/>
    </row>
    <row r="144" spans="2:9" s="5" customFormat="1" ht="15">
      <c r="B144" s="59"/>
      <c r="F144" s="7"/>
      <c r="G144" s="8"/>
      <c r="H144" s="8"/>
      <c r="I144" s="13"/>
    </row>
    <row r="145" spans="2:9" s="5" customFormat="1" ht="15">
      <c r="B145" s="59"/>
      <c r="F145" s="7"/>
      <c r="G145" s="8"/>
      <c r="H145" s="8"/>
      <c r="I145" s="13"/>
    </row>
    <row r="146" spans="2:9" s="5" customFormat="1" ht="15">
      <c r="B146" s="59"/>
      <c r="F146" s="7"/>
      <c r="G146" s="8"/>
      <c r="H146" s="8"/>
      <c r="I146" s="13"/>
    </row>
    <row r="147" spans="2:9" s="5" customFormat="1" ht="15">
      <c r="B147" s="59"/>
      <c r="F147" s="7"/>
      <c r="G147" s="8"/>
      <c r="H147" s="8"/>
      <c r="I147" s="13"/>
    </row>
    <row r="148" spans="2:9" s="5" customFormat="1" ht="15">
      <c r="B148" s="59"/>
      <c r="F148" s="7"/>
      <c r="G148" s="8"/>
      <c r="H148" s="8"/>
      <c r="I148" s="13"/>
    </row>
    <row r="149" spans="2:9" s="5" customFormat="1" ht="15">
      <c r="B149" s="59"/>
      <c r="F149" s="7"/>
      <c r="G149" s="8"/>
      <c r="H149" s="8"/>
      <c r="I149" s="13"/>
    </row>
    <row r="150" spans="2:9" s="5" customFormat="1" ht="15">
      <c r="B150" s="59"/>
      <c r="F150" s="7"/>
      <c r="G150" s="8"/>
      <c r="H150" s="8"/>
      <c r="I150" s="13"/>
    </row>
    <row r="151" spans="2:9" s="5" customFormat="1" ht="15">
      <c r="B151" s="59"/>
      <c r="F151" s="7"/>
      <c r="G151" s="8"/>
      <c r="H151" s="8"/>
      <c r="I151" s="13"/>
    </row>
    <row r="152" spans="2:9" s="5" customFormat="1" ht="15">
      <c r="B152" s="59"/>
      <c r="F152" s="7"/>
      <c r="G152" s="8"/>
      <c r="H152" s="8"/>
      <c r="I152" s="13"/>
    </row>
    <row r="153" spans="2:9" s="5" customFormat="1" ht="15">
      <c r="B153" s="59"/>
      <c r="F153" s="7"/>
      <c r="G153" s="8"/>
      <c r="H153" s="8"/>
      <c r="I153" s="13"/>
    </row>
    <row r="154" spans="2:9" s="5" customFormat="1" ht="15">
      <c r="B154" s="59"/>
      <c r="F154" s="7"/>
      <c r="G154" s="8"/>
      <c r="H154" s="8"/>
      <c r="I154" s="13"/>
    </row>
    <row r="155" spans="2:9" s="5" customFormat="1" ht="15">
      <c r="B155" s="59"/>
      <c r="F155" s="7"/>
      <c r="G155" s="8"/>
      <c r="H155" s="8"/>
      <c r="I155" s="13"/>
    </row>
    <row r="156" spans="2:9" s="5" customFormat="1" ht="15">
      <c r="B156" s="59"/>
      <c r="F156" s="7"/>
      <c r="G156" s="8"/>
      <c r="H156" s="8"/>
      <c r="I156" s="13"/>
    </row>
    <row r="157" spans="2:9" s="5" customFormat="1" ht="15">
      <c r="B157" s="59"/>
      <c r="F157" s="7"/>
      <c r="G157" s="8"/>
      <c r="H157" s="8"/>
      <c r="I157" s="13"/>
    </row>
    <row r="158" spans="2:9" s="5" customFormat="1" ht="15">
      <c r="B158" s="59"/>
      <c r="F158" s="7"/>
      <c r="G158" s="8"/>
      <c r="H158" s="8"/>
      <c r="I158" s="13"/>
    </row>
    <row r="159" spans="2:9" s="5" customFormat="1" ht="15">
      <c r="B159" s="59"/>
      <c r="F159" s="7"/>
      <c r="G159" s="8"/>
      <c r="H159" s="8"/>
      <c r="I159" s="13"/>
    </row>
    <row r="160" spans="2:9" s="5" customFormat="1" ht="15">
      <c r="B160" s="59"/>
      <c r="F160" s="7"/>
      <c r="G160" s="8"/>
      <c r="H160" s="8"/>
      <c r="I160" s="13"/>
    </row>
    <row r="161" spans="2:9" s="5" customFormat="1" ht="15">
      <c r="B161" s="59"/>
      <c r="F161" s="7"/>
      <c r="G161" s="8"/>
      <c r="H161" s="8"/>
      <c r="I161" s="13"/>
    </row>
    <row r="162" spans="2:9" s="5" customFormat="1" ht="15">
      <c r="B162" s="59"/>
      <c r="F162" s="7"/>
      <c r="G162" s="8"/>
      <c r="H162" s="8"/>
      <c r="I162" s="13"/>
    </row>
    <row r="163" spans="2:9" s="5" customFormat="1" ht="15">
      <c r="B163" s="59"/>
      <c r="F163" s="7"/>
      <c r="G163" s="8"/>
      <c r="H163" s="8"/>
      <c r="I163" s="13"/>
    </row>
    <row r="164" spans="2:9" s="5" customFormat="1" ht="15">
      <c r="B164" s="59"/>
      <c r="F164" s="7"/>
      <c r="G164" s="8"/>
      <c r="H164" s="8"/>
      <c r="I164" s="13"/>
    </row>
    <row r="165" spans="2:9" s="5" customFormat="1" ht="15">
      <c r="B165" s="59"/>
      <c r="F165" s="7"/>
      <c r="G165" s="8"/>
      <c r="H165" s="8"/>
      <c r="I165" s="13"/>
    </row>
    <row r="166" spans="2:9" s="5" customFormat="1" ht="15">
      <c r="B166" s="59"/>
      <c r="F166" s="7"/>
      <c r="G166" s="8"/>
      <c r="H166" s="8"/>
      <c r="I166" s="13"/>
    </row>
    <row r="167" spans="2:9" s="5" customFormat="1" ht="15">
      <c r="B167" s="59"/>
      <c r="F167" s="7"/>
      <c r="G167" s="8"/>
      <c r="H167" s="8"/>
      <c r="I167" s="13"/>
    </row>
    <row r="168" spans="2:9" s="5" customFormat="1" ht="15">
      <c r="B168" s="59"/>
      <c r="F168" s="7"/>
      <c r="G168" s="8"/>
      <c r="H168" s="8"/>
      <c r="I168" s="13"/>
    </row>
    <row r="169" spans="2:9" s="5" customFormat="1" ht="15">
      <c r="B169" s="59"/>
      <c r="F169" s="7"/>
      <c r="G169" s="8"/>
      <c r="H169" s="8"/>
      <c r="I169" s="13"/>
    </row>
    <row r="170" spans="2:9" s="5" customFormat="1" ht="15">
      <c r="B170" s="59"/>
      <c r="F170" s="7"/>
      <c r="G170" s="8"/>
      <c r="H170" s="8"/>
      <c r="I170" s="13"/>
    </row>
    <row r="171" spans="2:9" s="5" customFormat="1" ht="15">
      <c r="B171" s="59"/>
      <c r="F171" s="7"/>
      <c r="G171" s="8"/>
      <c r="H171" s="8"/>
      <c r="I171" s="13"/>
    </row>
    <row r="172" spans="2:9" s="5" customFormat="1" ht="15">
      <c r="B172" s="59"/>
      <c r="F172" s="7"/>
      <c r="G172" s="8"/>
      <c r="H172" s="8"/>
      <c r="I172" s="13"/>
    </row>
    <row r="173" spans="2:9" s="5" customFormat="1" ht="15">
      <c r="B173" s="59"/>
      <c r="F173" s="7"/>
      <c r="G173" s="8"/>
      <c r="H173" s="8"/>
      <c r="I173" s="13"/>
    </row>
    <row r="174" spans="2:9" s="5" customFormat="1" ht="15">
      <c r="B174" s="59"/>
      <c r="F174" s="7"/>
      <c r="G174" s="8"/>
      <c r="H174" s="8"/>
      <c r="I174" s="13"/>
    </row>
    <row r="175" spans="2:9" s="5" customFormat="1" ht="15">
      <c r="B175" s="59"/>
      <c r="F175" s="7"/>
      <c r="G175" s="8"/>
      <c r="H175" s="8"/>
      <c r="I175" s="13"/>
    </row>
    <row r="176" spans="2:9" s="5" customFormat="1" ht="15">
      <c r="B176" s="59"/>
      <c r="F176" s="7"/>
      <c r="G176" s="8"/>
      <c r="H176" s="8"/>
      <c r="I176" s="13"/>
    </row>
    <row r="177" spans="2:9" s="5" customFormat="1" ht="15">
      <c r="B177" s="59"/>
      <c r="F177" s="7"/>
      <c r="G177" s="8"/>
      <c r="H177" s="8"/>
      <c r="I177" s="13"/>
    </row>
    <row r="178" spans="2:9" s="5" customFormat="1" ht="15">
      <c r="B178" s="59"/>
      <c r="F178" s="7"/>
      <c r="G178" s="8"/>
      <c r="H178" s="8"/>
      <c r="I178" s="13"/>
    </row>
    <row r="179" spans="2:9" s="5" customFormat="1" ht="15">
      <c r="B179" s="59"/>
      <c r="F179" s="7"/>
      <c r="G179" s="8"/>
      <c r="H179" s="8"/>
      <c r="I179" s="13"/>
    </row>
    <row r="180" spans="2:9" s="5" customFormat="1" ht="15">
      <c r="B180" s="59"/>
      <c r="F180" s="7"/>
      <c r="G180" s="8"/>
      <c r="H180" s="8"/>
      <c r="I180" s="13"/>
    </row>
    <row r="181" spans="2:9" s="5" customFormat="1" ht="15">
      <c r="B181" s="59"/>
      <c r="F181" s="7"/>
      <c r="G181" s="8"/>
      <c r="H181" s="8"/>
      <c r="I181" s="13"/>
    </row>
    <row r="182" spans="2:9" s="5" customFormat="1" ht="15">
      <c r="B182" s="59"/>
      <c r="F182" s="7"/>
      <c r="G182" s="8"/>
      <c r="H182" s="8"/>
      <c r="I182" s="13"/>
    </row>
    <row r="183" spans="2:9" s="5" customFormat="1" ht="15">
      <c r="B183" s="59"/>
      <c r="C183" s="1"/>
      <c r="D183" s="1"/>
      <c r="E183" s="1"/>
      <c r="F183" s="2"/>
      <c r="G183" s="3"/>
      <c r="H183" s="3"/>
      <c r="I183" s="4"/>
    </row>
    <row r="184" spans="2:9" s="5" customFormat="1" ht="25.15">
      <c r="B184" s="60"/>
      <c r="C184" s="30"/>
      <c r="D184" s="30"/>
      <c r="E184" s="30"/>
      <c r="F184" s="7"/>
      <c r="G184" s="8"/>
      <c r="H184" s="8"/>
      <c r="I184" s="31"/>
    </row>
    <row r="185" spans="2:9" s="5" customFormat="1" ht="15">
      <c r="B185" s="59"/>
      <c r="C185" s="1"/>
      <c r="D185" s="1"/>
      <c r="E185" s="1"/>
      <c r="F185" s="7"/>
      <c r="G185" s="8"/>
      <c r="H185" s="8"/>
      <c r="I185" s="4"/>
    </row>
    <row r="186" spans="2:9" s="5" customFormat="1" ht="30">
      <c r="B186" s="60"/>
      <c r="C186" s="32"/>
      <c r="D186" s="32"/>
      <c r="E186" s="32"/>
      <c r="F186" s="7"/>
      <c r="G186" s="8"/>
      <c r="H186" s="8"/>
      <c r="I186" s="33"/>
    </row>
  </sheetData>
  <mergeCells count="3">
    <mergeCell ref="C5:D5"/>
    <mergeCell ref="C2:D4"/>
    <mergeCell ref="I2:I3"/>
  </mergeCells>
  <conditionalFormatting sqref="I9:I20">
    <cfRule type="expression" dxfId="3" priority="1" stopIfTrue="1">
      <formula>C9&gt;0</formula>
    </cfRule>
  </conditionalFormatting>
  <printOptions horizontalCentered="1"/>
  <pageMargins left="0.19685039370078741" right="0" top="0.78740157480314965" bottom="0" header="0" footer="0"/>
  <pageSetup paperSize="9" orientation="portrait" r:id="rId1"/>
  <headerFooter>
    <oddHeader>&amp;L&amp;"Arial,Fett"&amp;10€FLUX&amp;R&amp;"Arial,Fett"&amp;10Darlehn</oddHeader>
    <oddFooter>&amp;L&amp;"Arial,Fett"&amp;8&amp;Z&amp;F&amp;R&amp;"Arial,Fett"&amp;8Druck: &amp;D, &amp;T Uhr</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Übersicht</vt:lpstr>
      <vt:lpstr>2036</vt:lpstr>
      <vt:lpstr>2035</vt:lpstr>
      <vt:lpstr>2034</vt:lpstr>
      <vt:lpstr>2033</vt:lpstr>
      <vt:lpstr>2032</vt:lpstr>
      <vt:lpstr>2031</vt:lpstr>
      <vt:lpstr>2030</vt:lpstr>
      <vt:lpstr>2029</vt:lpstr>
      <vt:lpstr>2028</vt:lpstr>
      <vt:lpstr>2027</vt:lpstr>
      <vt:lpstr>2026</vt:lpstr>
      <vt:lpstr>Legende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Darlehn</dc:title>
  <dc:subject>€FLUX</dc:subject>
  <dc:creator>© Bernd Stampp 2026</dc:creator>
  <cp:lastModifiedBy>Bernd Stampp</cp:lastModifiedBy>
  <cp:lastPrinted>2025-04-22T12:39:53Z</cp:lastPrinted>
  <dcterms:created xsi:type="dcterms:W3CDTF">1998-01-20T08:20:54Z</dcterms:created>
  <dcterms:modified xsi:type="dcterms:W3CDTF">2026-03-15T07:35:06Z</dcterms:modified>
</cp:coreProperties>
</file>